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ashflow" sheetId="2" state="visible" r:id="rId4"/>
  </sheets>
  <definedNames>
    <definedName function="false" hidden="false" localSheetId="1" name="_xlnm.Print_Titles" vbProcedure="false">Cashflow!$A:$A,Cashflow!$5:$5</definedName>
    <definedName function="false" hidden="false" localSheetId="1" name="_xlnm.Print_Titles" vbProcedure="false">Cashflow!$5:$5,Cashflow!$A:$A</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2" authorId="0">
      <text>
        <r>
          <rPr>
            <sz val="10"/>
            <rFont val="Arial"/>
            <family val="2"/>
          </rPr>
          <t xml:space="preserve">Example, replace with your own</t>
        </r>
      </text>
    </comment>
    <comment ref="C6" authorId="0">
      <text>
        <r>
          <rPr>
            <sz val="10"/>
            <rFont val="Arial"/>
            <family val="2"/>
          </rPr>
          <t xml:space="preserve">Example, replace with your own. Enter an overdraft as a negative number.</t>
        </r>
      </text>
    </comment>
    <comment ref="C96" authorId="0">
      <text>
        <r>
          <rPr>
            <sz val="10"/>
            <rFont val="Arial"/>
            <family val="2"/>
          </rPr>
          <t xml:space="preserve">Example, replace with your own</t>
        </r>
      </text>
    </comment>
    <comment ref="C105" authorId="0">
      <text>
        <r>
          <rPr>
            <sz val="10"/>
            <rFont val="Arial"/>
            <family val="2"/>
          </rPr>
          <t xml:space="preserve">Example, replace with your own. Include any seasonal facility in the months it is available.</t>
        </r>
      </text>
    </comment>
  </commentList>
</comments>
</file>

<file path=xl/sharedStrings.xml><?xml version="1.0" encoding="utf-8"?>
<sst xmlns="http://schemas.openxmlformats.org/spreadsheetml/2006/main" count="190" uniqueCount="151">
  <si>
    <t xml:space="preserve">12-month farm cashflow budget</t>
  </si>
  <si>
    <t xml:space="preserve">Farm CFO by Clunes Rural</t>
  </si>
  <si>
    <t xml:space="preserve">Version 1.0, October 2026</t>
  </si>
  <si>
    <t xml:space="preserve">What this template is for</t>
  </si>
  <si>
    <t xml:space="preserve">A month-by-month cashflow budget for a livestock farm business over the Australian financial year (July to June). It shows when cash comes in and goes out, how GST and your quarterly BAS affect the bank, the closing bank balance each month, and how close you come to your overdraft limit. It is the starting point for a bank review or a seasonal facility request.</t>
  </si>
  <si>
    <t xml:space="preserve">How to use it</t>
  </si>
  <si>
    <t xml:space="preserve">1. Go to the Cashflow sheet and enter your financial year and opening bank balance at 1 July. If you are in overdraft, enter the balance as a negative number (for example -40000).</t>
  </si>
  <si>
    <t xml:space="preserve">2. Enter expected receipts in the month you expect the cash to arrive, by enterprise. Enter amounts EXCLUDING GST.</t>
  </si>
  <si>
    <t xml:space="preserve">3. Enter expected payments in the month you expect to pay them, EXCLUDING GST. Include drawings, loan repayments and capital purchases, because they all come out of the bank.</t>
  </si>
  <si>
    <t xml:space="preserve">4. In column B, set each line to Y if GST applies or N if it doesn't (for example wages, council rates, levies, loan repayments, drawings and interest are usually N).</t>
  </si>
  <si>
    <t xml:space="preserve">5. In the GST section, put a 1 in each month you expect to pay or receive a BAS. The default is quarterly BAS paid in Jul, Oct, Feb and Apr. Enter any GST owing at 1 July for the April to June quarter (a refund due is entered as a negative).</t>
  </si>
  <si>
    <t xml:space="preserve">6. Enter your overdraft limit for each month as a negative number (for example -250000). If you have a seasonal facility on top, include it in the limit for the months it is available.</t>
  </si>
  <si>
    <t xml:space="preserve">7. Check the headroom row, months over limit, lowest closing balance and the chart. Replace every blue example figure with your own.</t>
  </si>
  <si>
    <t xml:space="preserve">Notes</t>
  </si>
  <si>
    <t xml:space="preserve">All receipts and payments are entered excluding GST. The GST section adds the GST you collect on sales and the GST you pay on costs (at the GST rate shown, 10%), then takes the BAS payment or refund out in the BAS months you choose.</t>
  </si>
  <si>
    <t xml:space="preserve">The BAS calculation assumes standard quarters (Jul to Sep, Oct to Dec, Jan to Mar, Apr to Jun). A BAS paid in a month settles all GST from quarters completed before that month. GST for the April to June quarter is shown as GST owing carried forward at 30 June.</t>
  </si>
  <si>
    <t xml:space="preserve">Closing bank balance = opening balance + receipts - payments + GST net cash flow.</t>
  </si>
  <si>
    <t xml:space="preserve">Headroom = closing balance - overdraft limit. A negative headroom means you are over your limit.</t>
  </si>
  <si>
    <t xml:space="preserve">The example figures describe a mixed cattle and sheep farm and are for illustration only. They are not current market prices or a forecast.</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</si>
  <si>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</si>
  <si>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</si>
  <si>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</si>
  <si>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</si>
  <si>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</si>
  <si>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</si>
  <si>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</si>
  <si>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</si>
  <si>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</si>
  <si>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</si>
  <si>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12-month farm cashflow budget (AUD, excluding GST)</t>
  </si>
  <si>
    <t xml:space="preserve">Financial year</t>
  </si>
  <si>
    <t xml:space="preserve">2026-27</t>
  </si>
  <si>
    <t xml:space="preserve">Blue figures on a sand fill are inputs. Example, replace with your own: the figures shown are examples for illustration only.</t>
  </si>
  <si>
    <t xml:space="preserve">Item</t>
  </si>
  <si>
    <t xml:space="preserve">GST? (Y/N)</t>
  </si>
  <si>
    <t xml:space="preserve">Jul</t>
  </si>
  <si>
    <t xml:space="preserve">Aug</t>
  </si>
  <si>
    <t xml:space="preserve">Sep</t>
  </si>
  <si>
    <t xml:space="preserve">Oct</t>
  </si>
  <si>
    <t xml:space="preserve">Nov</t>
  </si>
  <si>
    <t xml:space="preserve">Dec</t>
  </si>
  <si>
    <t xml:space="preserve">Jan</t>
  </si>
  <si>
    <t xml:space="preserve">Feb</t>
  </si>
  <si>
    <t xml:space="preserve">Mar</t>
  </si>
  <si>
    <t xml:space="preserve">Apr</t>
  </si>
  <si>
    <t xml:space="preserve">May</t>
  </si>
  <si>
    <t xml:space="preserve">Jun</t>
  </si>
  <si>
    <t xml:space="preserve">Total</t>
  </si>
  <si>
    <t xml:space="preserve">Opening bank balance (enter as negative if in overdraft)</t>
  </si>
  <si>
    <t xml:space="preserve">RECEIPTS (excluding GST)</t>
  </si>
  <si>
    <t xml:space="preserve">Pigs</t>
  </si>
  <si>
    <t xml:space="preserve">Baconers and finishers sold</t>
  </si>
  <si>
    <t xml:space="preserve">Y</t>
  </si>
  <si>
    <t xml:space="preserve">Weaners and stores sold</t>
  </si>
  <si>
    <t xml:space="preserve">Cull sows and boars sold</t>
  </si>
  <si>
    <t xml:space="preserve">Total pigs</t>
  </si>
  <si>
    <t xml:space="preserve">Cattle</t>
  </si>
  <si>
    <t xml:space="preserve">Steers and heifers sold</t>
  </si>
  <si>
    <t xml:space="preserve">Weaners sold</t>
  </si>
  <si>
    <t xml:space="preserve">Cull cows and bulls sold</t>
  </si>
  <si>
    <t xml:space="preserve">Total cattle</t>
  </si>
  <si>
    <t xml:space="preserve">Sheep and wool</t>
  </si>
  <si>
    <t xml:space="preserve">Wool sales</t>
  </si>
  <si>
    <t xml:space="preserve">Prime lambs sold</t>
  </si>
  <si>
    <t xml:space="preserve">Cull ewes and surplus sheep sold</t>
  </si>
  <si>
    <t xml:space="preserve">Total sheep and wool</t>
  </si>
  <si>
    <t xml:space="preserve">Crops and other</t>
  </si>
  <si>
    <t xml:space="preserve">Grain, hay and fodder sales</t>
  </si>
  <si>
    <t xml:space="preserve">Agistment received</t>
  </si>
  <si>
    <t xml:space="preserve">Total crops and other</t>
  </si>
  <si>
    <t xml:space="preserve">Other income</t>
  </si>
  <si>
    <t xml:space="preserve">Off-farm and contract income</t>
  </si>
  <si>
    <t xml:space="preserve">Fuel tax credits</t>
  </si>
  <si>
    <t xml:space="preserve">N</t>
  </si>
  <si>
    <t xml:space="preserve">Interest received</t>
  </si>
  <si>
    <t xml:space="preserve">Total other income</t>
  </si>
  <si>
    <t xml:space="preserve">Total receipts</t>
  </si>
  <si>
    <t xml:space="preserve">PAYMENTS (excluding GST)</t>
  </si>
  <si>
    <t xml:space="preserve">Feed and grain</t>
  </si>
  <si>
    <t xml:space="preserve">Purchased feed and grain</t>
  </si>
  <si>
    <t xml:space="preserve">Supplements, licks and premix</t>
  </si>
  <si>
    <t xml:space="preserve">Total feed and grain</t>
  </si>
  <si>
    <t xml:space="preserve">Livestock purchases</t>
  </si>
  <si>
    <t xml:space="preserve">Replacement breeding stock</t>
  </si>
  <si>
    <t xml:space="preserve">Bulls, rams and boars</t>
  </si>
  <si>
    <t xml:space="preserve">Total livestock purchases</t>
  </si>
  <si>
    <t xml:space="preserve">Animal health</t>
  </si>
  <si>
    <t xml:space="preserve">Vet, vaccines, drenches and chemicals</t>
  </si>
  <si>
    <t xml:space="preserve">Total animal health</t>
  </si>
  <si>
    <t xml:space="preserve">Freight and selling costs (commission, levies)</t>
  </si>
  <si>
    <t xml:space="preserve">Freight</t>
  </si>
  <si>
    <t xml:space="preserve">Agent and wool broker commission</t>
  </si>
  <si>
    <t xml:space="preserve">Levies</t>
  </si>
  <si>
    <t xml:space="preserve">Total freight and selling costs (commission, levies)</t>
  </si>
  <si>
    <t xml:space="preserve">Fuel and power</t>
  </si>
  <si>
    <t xml:space="preserve">Fuel and oil</t>
  </si>
  <si>
    <t xml:space="preserve">Electricity and gas</t>
  </si>
  <si>
    <t xml:space="preserve">Total fuel and power</t>
  </si>
  <si>
    <t xml:space="preserve">Repairs and maintenance</t>
  </si>
  <si>
    <t xml:space="preserve">Plant and vehicles</t>
  </si>
  <si>
    <t xml:space="preserve">Fencing, yards, sheds and water</t>
  </si>
  <si>
    <t xml:space="preserve">Total repairs and maintenance</t>
  </si>
  <si>
    <t xml:space="preserve">Wages</t>
  </si>
  <si>
    <t xml:space="preserve">Wages and superannuation</t>
  </si>
  <si>
    <t xml:space="preserve">Workers compensation insurance</t>
  </si>
  <si>
    <t xml:space="preserve">Total wages</t>
  </si>
  <si>
    <t xml:space="preserve">Rates, insurance and fees</t>
  </si>
  <si>
    <t xml:space="preserve">Council rates and land tax</t>
  </si>
  <si>
    <t xml:space="preserve">Insurance</t>
  </si>
  <si>
    <t xml:space="preserve">Bank fees</t>
  </si>
  <si>
    <t xml:space="preserve">Accounting, advisory and subscriptions</t>
  </si>
  <si>
    <t xml:space="preserve">Total rates, insurance and fees</t>
  </si>
  <si>
    <t xml:space="preserve">Contractors</t>
  </si>
  <si>
    <t xml:space="preserve">Shearing and crutching</t>
  </si>
  <si>
    <t xml:space="preserve">Spraying, harvesting and other contractors</t>
  </si>
  <si>
    <t xml:space="preserve">Total contractors</t>
  </si>
  <si>
    <t xml:space="preserve">Other costs</t>
  </si>
  <si>
    <t xml:space="preserve">Other farm costs</t>
  </si>
  <si>
    <t xml:space="preserve">Total other costs</t>
  </si>
  <si>
    <t xml:space="preserve">Drawings / personal</t>
  </si>
  <si>
    <t xml:space="preserve">Total drawings / personal</t>
  </si>
  <si>
    <t xml:space="preserve">Loan repayments (principal and interest)</t>
  </si>
  <si>
    <t xml:space="preserve">Term loan repayments (principal and interest)</t>
  </si>
  <si>
    <t xml:space="preserve">Equipment finance repayments</t>
  </si>
  <si>
    <t xml:space="preserve">Total loan repayments (principal and interest)</t>
  </si>
  <si>
    <t xml:space="preserve">Capital purchases</t>
  </si>
  <si>
    <t xml:space="preserve">Plant, vehicles and improvements</t>
  </si>
  <si>
    <t xml:space="preserve">Total capital purchases</t>
  </si>
  <si>
    <t xml:space="preserve">Total payments</t>
  </si>
  <si>
    <t xml:space="preserve">Net cash flow before GST (receipts less payments)</t>
  </si>
  <si>
    <t xml:space="preserve">GST</t>
  </si>
  <si>
    <t xml:space="preserve">GST rate</t>
  </si>
  <si>
    <t xml:space="preserve">GST collected on sales (lines marked Y)</t>
  </si>
  <si>
    <t xml:space="preserve">GST paid on costs (lines marked Y)</t>
  </si>
  <si>
    <t xml:space="preserve">Net GST for the month (collected less paid, positive = owing to ATO)</t>
  </si>
  <si>
    <t xml:space="preserve">GST owing at 1 July for April to June quarter (refund due = negative)</t>
  </si>
  <si>
    <t xml:space="preserve">BAS month (1 = BAS paid or refunded this month)</t>
  </si>
  <si>
    <t xml:space="preserve">Month number (helper)</t>
  </si>
  <si>
    <t xml:space="preserve">BAS paid (-) or refunded (+)</t>
  </si>
  <si>
    <t xml:space="preserve">GST net cash flow (collected less paid, plus BAS)</t>
  </si>
  <si>
    <t xml:space="preserve">BANK</t>
  </si>
  <si>
    <t xml:space="preserve">Net cash flow (after GST)</t>
  </si>
  <si>
    <t xml:space="preserve">Closing bank balance</t>
  </si>
  <si>
    <t xml:space="preserve">Overdraft limit (enter as a negative number)</t>
  </si>
  <si>
    <t xml:space="preserve">Headroom (closing balance less limit, negative = over limit)</t>
  </si>
  <si>
    <t xml:space="preserve">SUMMARY</t>
  </si>
  <si>
    <t xml:space="preserve">Months over limit</t>
  </si>
  <si>
    <t xml:space="preserve">Lowest closing balance</t>
  </si>
  <si>
    <t xml:space="preserve">Month of lowest closing balance</t>
  </si>
  <si>
    <t xml:space="preserve">Lowest headroom</t>
  </si>
  <si>
    <t xml:space="preserve">GST owing carried forward at 30 June (April to June quarter)</t>
  </si>
</sst>
</file>

<file path=xl/styles.xml><?xml version="1.0" encoding="utf-8"?>
<styleSheet xmlns="http://schemas.openxmlformats.org/spreadsheetml/2006/main">
  <numFmts count="6">
    <numFmt numFmtId="164" formatCode="General"/>
    <numFmt numFmtId="165" formatCode="\$#,##0;&quot;-$&quot;#,##0;\-"/>
    <numFmt numFmtId="166" formatCode="0.0%;\-0.0%;\-"/>
    <numFmt numFmtId="167" formatCode="0"/>
    <numFmt numFmtId="168" formatCode="\$#,##0;[RED]&quot;-$&quot;#,##0;\-"/>
    <numFmt numFmtId="169" formatCode="\$#,##0"/>
  </numFmts>
  <fonts count="18">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
      <b val="true"/>
      <sz val="11"/>
      <color rgb="FF3F5E4A"/>
      <name val="Arial"/>
      <family val="0"/>
      <charset val="1"/>
    </font>
    <font>
      <b val="true"/>
      <sz val="10"/>
      <color rgb="FF000000"/>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false" indent="1"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1"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7F5EE"/>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Closing bank balance vs overdraft limit</a:t>
            </a:r>
          </a:p>
        </c:rich>
      </c:tx>
      <c:overlay val="0"/>
      <c:spPr>
        <a:noFill/>
        <a:ln w="0">
          <a:noFill/>
        </a:ln>
      </c:spPr>
    </c:title>
    <c:autoTitleDeleted val="0"/>
    <c:plotArea>
      <c:lineChart>
        <c:grouping val="standard"/>
        <c:varyColors val="0"/>
        <c:ser>
          <c:idx val="0"/>
          <c:order val="0"/>
          <c:tx>
            <c:strRef>
              <c:f>"Closing bank balance"</c:f>
              <c:strCache>
                <c:ptCount val="1"/>
                <c:pt idx="0">
                  <c:v>Closing bank balance</c:v>
                </c:pt>
              </c:strCache>
            </c:strRef>
          </c:tx>
          <c:spPr>
            <a:solidFill>
              <a:srgbClr val="3f5e4a"/>
            </a:solidFill>
            <a:ln w="28440">
              <a:solidFill>
                <a:srgbClr val="3f5e4a"/>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Cashflow!$C$5:$N$5</c:f>
              <c:multiLvlStrCache>
                <c:ptCount val="1"/>
                <c:lvl>
                  <c:pt idx="0">
                    <c:v>Jun</c:v>
                  </c:pt>
                </c:lvl>
                <c:lvl>
                  <c:pt idx="0">
                    <c:v>May</c:v>
                  </c:pt>
                </c:lvl>
                <c:lvl>
                  <c:pt idx="0">
                    <c:v>Apr</c:v>
                  </c:pt>
                </c:lvl>
                <c:lvl>
                  <c:pt idx="0">
                    <c:v>Mar</c:v>
                  </c:pt>
                </c:lvl>
                <c:lvl>
                  <c:pt idx="0">
                    <c:v>Feb</c:v>
                  </c:pt>
                </c:lvl>
                <c:lvl>
                  <c:pt idx="0">
                    <c:v>Jan</c:v>
                  </c:pt>
                </c:lvl>
                <c:lvl>
                  <c:pt idx="0">
                    <c:v>Dec</c:v>
                  </c:pt>
                </c:lvl>
                <c:lvl>
                  <c:pt idx="0">
                    <c:v>Nov</c:v>
                  </c:pt>
                </c:lvl>
                <c:lvl>
                  <c:pt idx="0">
                    <c:v>Oct</c:v>
                  </c:pt>
                </c:lvl>
                <c:lvl>
                  <c:pt idx="0">
                    <c:v>Sep</c:v>
                  </c:pt>
                </c:lvl>
                <c:lvl>
                  <c:pt idx="0">
                    <c:v>Aug</c:v>
                  </c:pt>
                </c:lvl>
                <c:lvl>
                  <c:pt idx="0">
                    <c:v>Jul</c:v>
                  </c:pt>
                </c:lvl>
              </c:multiLvlStrCache>
            </c:multiLvlStrRef>
          </c:cat>
          <c:val>
            <c:numRef>
              <c:f>Cashflow!$C$104:$N$104</c:f>
              <c:numCache>
                <c:formatCode>\$#,##0;"-$"#,##0;\-</c:formatCode>
                <c:ptCount val="12"/>
                <c:pt idx="0">
                  <c:v>-85240</c:v>
                </c:pt>
                <c:pt idx="1">
                  <c:v>-131780</c:v>
                </c:pt>
                <c:pt idx="2">
                  <c:v>-246770</c:v>
                </c:pt>
                <c:pt idx="3">
                  <c:v>-214740</c:v>
                </c:pt>
                <c:pt idx="4">
                  <c:v>-126490</c:v>
                </c:pt>
                <c:pt idx="5">
                  <c:v>-132600</c:v>
                </c:pt>
                <c:pt idx="6">
                  <c:v>-120700</c:v>
                </c:pt>
                <c:pt idx="7">
                  <c:v>-112020</c:v>
                </c:pt>
                <c:pt idx="8">
                  <c:v>-90630</c:v>
                </c:pt>
                <c:pt idx="9">
                  <c:v>-92820</c:v>
                </c:pt>
                <c:pt idx="10">
                  <c:v>-101900</c:v>
                </c:pt>
                <c:pt idx="11">
                  <c:v>-144050</c:v>
                </c:pt>
              </c:numCache>
            </c:numRef>
          </c:val>
          <c:smooth val="0"/>
        </c:ser>
        <c:ser>
          <c:idx val="1"/>
          <c:order val="1"/>
          <c:tx>
            <c:strRef>
              <c:f>"Overdraft limit"</c:f>
              <c:strCache>
                <c:ptCount val="1"/>
                <c:pt idx="0">
                  <c:v>Overdraft limit</c:v>
                </c:pt>
              </c:strCache>
            </c:strRef>
          </c:tx>
          <c:spPr>
            <a:solidFill>
              <a:srgbClr val="d9a93f"/>
            </a:solidFill>
            <a:ln w="22320">
              <a:solidFill>
                <a:srgbClr val="d9a93f"/>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Cashflow!$C$5:$N$5</c:f>
              <c:multiLvlStrCache>
                <c:ptCount val="1"/>
                <c:lvl>
                  <c:pt idx="0">
                    <c:v>Jun</c:v>
                  </c:pt>
                </c:lvl>
                <c:lvl>
                  <c:pt idx="0">
                    <c:v>May</c:v>
                  </c:pt>
                </c:lvl>
                <c:lvl>
                  <c:pt idx="0">
                    <c:v>Apr</c:v>
                  </c:pt>
                </c:lvl>
                <c:lvl>
                  <c:pt idx="0">
                    <c:v>Mar</c:v>
                  </c:pt>
                </c:lvl>
                <c:lvl>
                  <c:pt idx="0">
                    <c:v>Feb</c:v>
                  </c:pt>
                </c:lvl>
                <c:lvl>
                  <c:pt idx="0">
                    <c:v>Jan</c:v>
                  </c:pt>
                </c:lvl>
                <c:lvl>
                  <c:pt idx="0">
                    <c:v>Dec</c:v>
                  </c:pt>
                </c:lvl>
                <c:lvl>
                  <c:pt idx="0">
                    <c:v>Nov</c:v>
                  </c:pt>
                </c:lvl>
                <c:lvl>
                  <c:pt idx="0">
                    <c:v>Oct</c:v>
                  </c:pt>
                </c:lvl>
                <c:lvl>
                  <c:pt idx="0">
                    <c:v>Sep</c:v>
                  </c:pt>
                </c:lvl>
                <c:lvl>
                  <c:pt idx="0">
                    <c:v>Aug</c:v>
                  </c:pt>
                </c:lvl>
                <c:lvl>
                  <c:pt idx="0">
                    <c:v>Jul</c:v>
                  </c:pt>
                </c:lvl>
              </c:multiLvlStrCache>
            </c:multiLvlStrRef>
          </c:cat>
          <c:val>
            <c:numRef>
              <c:f>Cashflow!$C$105:$N$105</c:f>
              <c:numCache>
                <c:formatCode>\$#,##0;"-$"#,##0;\-</c:formatCode>
                <c:ptCount val="12"/>
                <c:pt idx="0">
                  <c:v>-250000</c:v>
                </c:pt>
                <c:pt idx="1">
                  <c:v>-250000</c:v>
                </c:pt>
                <c:pt idx="2">
                  <c:v>-250000</c:v>
                </c:pt>
                <c:pt idx="3">
                  <c:v>-250000</c:v>
                </c:pt>
                <c:pt idx="4">
                  <c:v>-250000</c:v>
                </c:pt>
                <c:pt idx="5">
                  <c:v>-250000</c:v>
                </c:pt>
                <c:pt idx="6">
                  <c:v>-250000</c:v>
                </c:pt>
                <c:pt idx="7">
                  <c:v>-250000</c:v>
                </c:pt>
                <c:pt idx="8">
                  <c:v>-250000</c:v>
                </c:pt>
                <c:pt idx="9">
                  <c:v>-250000</c:v>
                </c:pt>
                <c:pt idx="10">
                  <c:v>-250000</c:v>
                </c:pt>
                <c:pt idx="11">
                  <c:v>-250000</c:v>
                </c:pt>
              </c:numCache>
            </c:numRef>
          </c:val>
          <c:smooth val="0"/>
        </c:ser>
        <c:hiLowLines>
          <c:spPr>
            <a:ln w="0">
              <a:noFill/>
            </a:ln>
          </c:spPr>
        </c:hiLowLines>
        <c:marker val="0"/>
        <c:axId val="78838563"/>
        <c:axId val="14909192"/>
      </c:lineChart>
      <c:catAx>
        <c:axId val="78838563"/>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14909192"/>
        <c:crosses val="autoZero"/>
        <c:auto val="1"/>
        <c:lblAlgn val="ctr"/>
        <c:lblOffset val="100"/>
        <c:noMultiLvlLbl val="0"/>
      </c:catAx>
      <c:valAx>
        <c:axId val="1490919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AUD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83856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113</xdr:row>
      <xdr:rowOff>160560</xdr:rowOff>
    </xdr:from>
    <xdr:to>
      <xdr:col>7</xdr:col>
      <xdr:colOff>426600</xdr:colOff>
      <xdr:row>130</xdr:row>
      <xdr:rowOff>161640</xdr:rowOff>
    </xdr:to>
    <xdr:graphicFrame>
      <xdr:nvGraphicFramePr>
        <xdr:cNvPr id="1" name="Chart 1"/>
        <xdr:cNvGraphicFramePr/>
      </xdr:nvGraphicFramePr>
      <xdr:xfrm>
        <a:off x="0" y="21717000"/>
        <a:ext cx="86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55.5"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27.75" hidden="false" customHeight="true" outlineLevel="0" collapsed="false">
      <c r="B13" s="5" t="s">
        <v>7</v>
      </c>
    </row>
    <row r="14" customFormat="false" ht="27.75" hidden="false" customHeight="true" outlineLevel="0" collapsed="false">
      <c r="B14" s="5" t="s">
        <v>8</v>
      </c>
    </row>
    <row r="15" customFormat="false" ht="27.75" hidden="false" customHeight="true" outlineLevel="0" collapsed="false">
      <c r="B15" s="5" t="s">
        <v>9</v>
      </c>
    </row>
    <row r="16" customFormat="false" ht="42" hidden="false" customHeight="true" outlineLevel="0" collapsed="false">
      <c r="B16" s="5" t="s">
        <v>10</v>
      </c>
    </row>
    <row r="17" customFormat="false" ht="27.75" hidden="false" customHeight="true" outlineLevel="0" collapsed="false">
      <c r="B17" s="5" t="s">
        <v>11</v>
      </c>
    </row>
    <row r="18" customFormat="false" ht="27.75" hidden="false" customHeight="true" outlineLevel="0" collapsed="false">
      <c r="B18" s="5" t="s">
        <v>12</v>
      </c>
    </row>
    <row r="20" customFormat="false" ht="18" hidden="false" customHeight="true" outlineLevel="0" collapsed="false">
      <c r="B20" s="4" t="s">
        <v>13</v>
      </c>
    </row>
    <row r="21" customFormat="false" ht="42" hidden="false" customHeight="true" outlineLevel="0" collapsed="false">
      <c r="B21" s="5" t="s">
        <v>14</v>
      </c>
    </row>
    <row r="22" customFormat="false" ht="42" hidden="false" customHeight="true" outlineLevel="0" collapsed="false">
      <c r="B22" s="5" t="s">
        <v>15</v>
      </c>
    </row>
    <row r="23" customFormat="false" ht="13.5" hidden="false" customHeight="true" outlineLevel="0" collapsed="false">
      <c r="B23" s="5" t="s">
        <v>16</v>
      </c>
    </row>
    <row r="24" customFormat="false" ht="13.5" hidden="false" customHeight="true" outlineLevel="0" collapsed="false">
      <c r="B24" s="5" t="s">
        <v>17</v>
      </c>
    </row>
    <row r="25" customFormat="false" ht="27.75" hidden="false" customHeight="true" outlineLevel="0" collapsed="false">
      <c r="B25" s="5" t="s">
        <v>18</v>
      </c>
    </row>
    <row r="27" customFormat="false" ht="18" hidden="false" customHeight="true" outlineLevel="0" collapsed="false">
      <c r="B27" s="4" t="s">
        <v>19</v>
      </c>
    </row>
    <row r="28" customFormat="false" ht="13.5" hidden="false" customHeight="true" outlineLevel="0" collapsed="false">
      <c r="B28" s="6" t="s">
        <v>20</v>
      </c>
    </row>
    <row r="29" customFormat="false" ht="13.5" hidden="false" customHeight="true" outlineLevel="0" collapsed="false">
      <c r="B29" s="5" t="s">
        <v>21</v>
      </c>
    </row>
    <row r="30" customFormat="false" ht="13.5" hidden="false" customHeight="true" outlineLevel="0" collapsed="false">
      <c r="B30" s="7" t="s">
        <v>22</v>
      </c>
    </row>
    <row r="31" customFormat="false" ht="13.5" hidden="false" customHeight="true" outlineLevel="0" collapsed="false">
      <c r="B31" s="5" t="s">
        <v>23</v>
      </c>
    </row>
    <row r="33" customFormat="false" ht="18" hidden="false" customHeight="true" outlineLevel="0" collapsed="false">
      <c r="B33" s="4" t="s">
        <v>24</v>
      </c>
    </row>
    <row r="34" customFormat="false" ht="13.5" hidden="false" customHeight="true" outlineLevel="0" collapsed="false">
      <c r="B34" s="5" t="s">
        <v>2</v>
      </c>
    </row>
    <row r="36" customFormat="false" ht="18" hidden="false" customHeight="true" outlineLevel="0" collapsed="false">
      <c r="B36" s="4" t="s">
        <v>25</v>
      </c>
    </row>
    <row r="37" customFormat="false" ht="27.75" hidden="false" customHeight="true" outlineLevel="0" collapsed="false">
      <c r="B37" s="8" t="s">
        <v>26</v>
      </c>
    </row>
    <row r="39" customFormat="false" ht="18" hidden="false" customHeight="true" outlineLevel="0" collapsed="false">
      <c r="B39" s="4" t="s">
        <v>27</v>
      </c>
    </row>
    <row r="40" customFormat="false" ht="27.75" hidden="false" customHeight="true" outlineLevel="0" collapsed="false">
      <c r="B40" s="9" t="s">
        <v>28</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9"/>
    <col collapsed="false" customWidth="true" hidden="false" outlineLevel="0" max="14" min="3" style="0" width="11.5"/>
    <col collapsed="false" customWidth="true" hidden="false" outlineLevel="0" max="15" min="15" style="0" width="13"/>
  </cols>
  <sheetData>
    <row r="1" customFormat="false" ht="17.35" hidden="false" customHeight="false" outlineLevel="0" collapsed="false">
      <c r="A1" s="10" t="s">
        <v>29</v>
      </c>
    </row>
    <row r="2" customFormat="false" ht="15" hidden="false" customHeight="false" outlineLevel="0" collapsed="false">
      <c r="A2" s="11" t="s">
        <v>30</v>
      </c>
      <c r="C2" s="12" t="s">
        <v>31</v>
      </c>
    </row>
    <row r="3" customFormat="false" ht="15" hidden="false" customHeight="false" outlineLevel="0" collapsed="false">
      <c r="A3" s="3" t="s">
        <v>32</v>
      </c>
    </row>
    <row r="5" customFormat="false" ht="30" hidden="false" customHeight="true" outlineLevel="0" collapsed="false">
      <c r="A5" s="13" t="s">
        <v>33</v>
      </c>
      <c r="B5" s="13" t="s">
        <v>34</v>
      </c>
      <c r="C5" s="13" t="s">
        <v>35</v>
      </c>
      <c r="D5" s="13" t="s">
        <v>36</v>
      </c>
      <c r="E5" s="13" t="s">
        <v>37</v>
      </c>
      <c r="F5" s="13" t="s">
        <v>38</v>
      </c>
      <c r="G5" s="13" t="s">
        <v>39</v>
      </c>
      <c r="H5" s="13" t="s">
        <v>40</v>
      </c>
      <c r="I5" s="13" t="s">
        <v>41</v>
      </c>
      <c r="J5" s="13" t="s">
        <v>42</v>
      </c>
      <c r="K5" s="13" t="s">
        <v>43</v>
      </c>
      <c r="L5" s="13" t="s">
        <v>44</v>
      </c>
      <c r="M5" s="13" t="s">
        <v>45</v>
      </c>
      <c r="N5" s="13" t="s">
        <v>46</v>
      </c>
      <c r="O5" s="13" t="s">
        <v>47</v>
      </c>
    </row>
    <row r="6" customFormat="false" ht="15" hidden="false" customHeight="false" outlineLevel="0" collapsed="false">
      <c r="A6" s="11" t="s">
        <v>48</v>
      </c>
      <c r="C6" s="14" t="n">
        <v>-40000</v>
      </c>
      <c r="D6" s="15" t="n">
        <f aca="false">C104</f>
        <v>-85240</v>
      </c>
      <c r="E6" s="15" t="n">
        <f aca="false">D104</f>
        <v>-131780</v>
      </c>
      <c r="F6" s="15" t="n">
        <f aca="false">E104</f>
        <v>-246770</v>
      </c>
      <c r="G6" s="15" t="n">
        <f aca="false">F104</f>
        <v>-214740</v>
      </c>
      <c r="H6" s="15" t="n">
        <f aca="false">G104</f>
        <v>-126490</v>
      </c>
      <c r="I6" s="15" t="n">
        <f aca="false">H104</f>
        <v>-132600</v>
      </c>
      <c r="J6" s="15" t="n">
        <f aca="false">I104</f>
        <v>-120700</v>
      </c>
      <c r="K6" s="15" t="n">
        <f aca="false">J104</f>
        <v>-112020</v>
      </c>
      <c r="L6" s="15" t="n">
        <f aca="false">K104</f>
        <v>-90630</v>
      </c>
      <c r="M6" s="15" t="n">
        <f aca="false">L104</f>
        <v>-92820</v>
      </c>
      <c r="N6" s="15" t="n">
        <f aca="false">M104</f>
        <v>-101900</v>
      </c>
      <c r="O6" s="15" t="n">
        <f aca="false">C6</f>
        <v>-40000</v>
      </c>
    </row>
    <row r="8" customFormat="false" ht="15" hidden="false" customHeight="false" outlineLevel="0" collapsed="false">
      <c r="A8" s="16" t="s">
        <v>49</v>
      </c>
    </row>
    <row r="9" customFormat="false" ht="15" hidden="false" customHeight="false" outlineLevel="0" collapsed="false">
      <c r="A9" s="11" t="s">
        <v>50</v>
      </c>
    </row>
    <row r="10" customFormat="false" ht="15" hidden="false" customHeight="false" outlineLevel="0" collapsed="false">
      <c r="A10" s="17" t="s">
        <v>51</v>
      </c>
      <c r="B10" s="12" t="s">
        <v>52</v>
      </c>
      <c r="C10" s="14"/>
      <c r="D10" s="14"/>
      <c r="E10" s="14"/>
      <c r="F10" s="14"/>
      <c r="G10" s="14"/>
      <c r="H10" s="14"/>
      <c r="I10" s="14"/>
      <c r="J10" s="14"/>
      <c r="K10" s="14"/>
      <c r="L10" s="14"/>
      <c r="M10" s="14"/>
      <c r="N10" s="14"/>
      <c r="O10" s="18" t="n">
        <f aca="false">SUM(C10:N10)</f>
        <v>0</v>
      </c>
    </row>
    <row r="11" customFormat="false" ht="15" hidden="false" customHeight="false" outlineLevel="0" collapsed="false">
      <c r="A11" s="17" t="s">
        <v>53</v>
      </c>
      <c r="B11" s="12" t="s">
        <v>52</v>
      </c>
      <c r="C11" s="14"/>
      <c r="D11" s="14"/>
      <c r="E11" s="14"/>
      <c r="F11" s="14"/>
      <c r="G11" s="14"/>
      <c r="H11" s="14"/>
      <c r="I11" s="14"/>
      <c r="J11" s="14"/>
      <c r="K11" s="14"/>
      <c r="L11" s="14"/>
      <c r="M11" s="14"/>
      <c r="N11" s="14"/>
      <c r="O11" s="18" t="n">
        <f aca="false">SUM(C11:N11)</f>
        <v>0</v>
      </c>
    </row>
    <row r="12" customFormat="false" ht="15" hidden="false" customHeight="false" outlineLevel="0" collapsed="false">
      <c r="A12" s="17" t="s">
        <v>54</v>
      </c>
      <c r="B12" s="12" t="s">
        <v>52</v>
      </c>
      <c r="C12" s="14"/>
      <c r="D12" s="14"/>
      <c r="E12" s="14"/>
      <c r="F12" s="14"/>
      <c r="G12" s="14"/>
      <c r="H12" s="14"/>
      <c r="I12" s="14"/>
      <c r="J12" s="14"/>
      <c r="K12" s="14"/>
      <c r="L12" s="14"/>
      <c r="M12" s="14"/>
      <c r="N12" s="14"/>
      <c r="O12" s="18" t="n">
        <f aca="false">SUM(C12:N12)</f>
        <v>0</v>
      </c>
    </row>
    <row r="13" customFormat="false" ht="15" hidden="false" customHeight="false" outlineLevel="0" collapsed="false">
      <c r="A13" s="19" t="s">
        <v>55</v>
      </c>
      <c r="B13" s="20"/>
      <c r="C13" s="21" t="n">
        <f aca="false">SUM(C10:C12)</f>
        <v>0</v>
      </c>
      <c r="D13" s="21" t="n">
        <f aca="false">SUM(D10:D12)</f>
        <v>0</v>
      </c>
      <c r="E13" s="21" t="n">
        <f aca="false">SUM(E10:E12)</f>
        <v>0</v>
      </c>
      <c r="F13" s="21" t="n">
        <f aca="false">SUM(F10:F12)</f>
        <v>0</v>
      </c>
      <c r="G13" s="21" t="n">
        <f aca="false">SUM(G10:G12)</f>
        <v>0</v>
      </c>
      <c r="H13" s="21" t="n">
        <f aca="false">SUM(H10:H12)</f>
        <v>0</v>
      </c>
      <c r="I13" s="21" t="n">
        <f aca="false">SUM(I10:I12)</f>
        <v>0</v>
      </c>
      <c r="J13" s="21" t="n">
        <f aca="false">SUM(J10:J12)</f>
        <v>0</v>
      </c>
      <c r="K13" s="21" t="n">
        <f aca="false">SUM(K10:K12)</f>
        <v>0</v>
      </c>
      <c r="L13" s="21" t="n">
        <f aca="false">SUM(L10:L12)</f>
        <v>0</v>
      </c>
      <c r="M13" s="21" t="n">
        <f aca="false">SUM(M10:M12)</f>
        <v>0</v>
      </c>
      <c r="N13" s="21" t="n">
        <f aca="false">SUM(N10:N12)</f>
        <v>0</v>
      </c>
      <c r="O13" s="21" t="n">
        <f aca="false">SUM(O10:O12)</f>
        <v>0</v>
      </c>
    </row>
    <row r="14" customFormat="false" ht="15" hidden="false" customHeight="false" outlineLevel="0" collapsed="false">
      <c r="A14" s="11" t="s">
        <v>56</v>
      </c>
    </row>
    <row r="15" customFormat="false" ht="15" hidden="false" customHeight="false" outlineLevel="0" collapsed="false">
      <c r="A15" s="17" t="s">
        <v>57</v>
      </c>
      <c r="B15" s="12" t="s">
        <v>52</v>
      </c>
      <c r="C15" s="14"/>
      <c r="D15" s="14"/>
      <c r="E15" s="14"/>
      <c r="F15" s="14"/>
      <c r="G15" s="14" t="n">
        <v>38000</v>
      </c>
      <c r="H15" s="14"/>
      <c r="I15" s="14"/>
      <c r="J15" s="14"/>
      <c r="K15" s="14"/>
      <c r="L15" s="14" t="n">
        <v>42000</v>
      </c>
      <c r="M15" s="14"/>
      <c r="N15" s="14"/>
      <c r="O15" s="18" t="n">
        <f aca="false">SUM(C15:N15)</f>
        <v>80000</v>
      </c>
    </row>
    <row r="16" customFormat="false" ht="15" hidden="false" customHeight="false" outlineLevel="0" collapsed="false">
      <c r="A16" s="17" t="s">
        <v>58</v>
      </c>
      <c r="B16" s="12" t="s">
        <v>52</v>
      </c>
      <c r="C16" s="14"/>
      <c r="D16" s="14"/>
      <c r="E16" s="14"/>
      <c r="F16" s="14"/>
      <c r="G16" s="14"/>
      <c r="H16" s="14"/>
      <c r="I16" s="14"/>
      <c r="J16" s="14" t="n">
        <v>78000</v>
      </c>
      <c r="K16" s="14" t="n">
        <v>86000</v>
      </c>
      <c r="L16" s="14"/>
      <c r="M16" s="14"/>
      <c r="N16" s="14"/>
      <c r="O16" s="18" t="n">
        <f aca="false">SUM(C16:N16)</f>
        <v>164000</v>
      </c>
    </row>
    <row r="17" customFormat="false" ht="15" hidden="false" customHeight="false" outlineLevel="0" collapsed="false">
      <c r="A17" s="17" t="s">
        <v>59</v>
      </c>
      <c r="B17" s="12" t="s">
        <v>52</v>
      </c>
      <c r="C17" s="14"/>
      <c r="D17" s="14"/>
      <c r="E17" s="14"/>
      <c r="F17" s="14"/>
      <c r="G17" s="14"/>
      <c r="H17" s="14"/>
      <c r="I17" s="14"/>
      <c r="J17" s="14"/>
      <c r="K17" s="14"/>
      <c r="L17" s="14"/>
      <c r="M17" s="14" t="n">
        <v>30000</v>
      </c>
      <c r="N17" s="14" t="n">
        <v>26000</v>
      </c>
      <c r="O17" s="18" t="n">
        <f aca="false">SUM(C17:N17)</f>
        <v>56000</v>
      </c>
    </row>
    <row r="18" customFormat="false" ht="15" hidden="false" customHeight="false" outlineLevel="0" collapsed="false">
      <c r="A18" s="19" t="s">
        <v>60</v>
      </c>
      <c r="B18" s="20"/>
      <c r="C18" s="21" t="n">
        <f aca="false">SUM(C15:C17)</f>
        <v>0</v>
      </c>
      <c r="D18" s="21" t="n">
        <f aca="false">SUM(D15:D17)</f>
        <v>0</v>
      </c>
      <c r="E18" s="21" t="n">
        <f aca="false">SUM(E15:E17)</f>
        <v>0</v>
      </c>
      <c r="F18" s="21" t="n">
        <f aca="false">SUM(F15:F17)</f>
        <v>0</v>
      </c>
      <c r="G18" s="21" t="n">
        <f aca="false">SUM(G15:G17)</f>
        <v>38000</v>
      </c>
      <c r="H18" s="21" t="n">
        <f aca="false">SUM(H15:H17)</f>
        <v>0</v>
      </c>
      <c r="I18" s="21" t="n">
        <f aca="false">SUM(I15:I17)</f>
        <v>0</v>
      </c>
      <c r="J18" s="21" t="n">
        <f aca="false">SUM(J15:J17)</f>
        <v>78000</v>
      </c>
      <c r="K18" s="21" t="n">
        <f aca="false">SUM(K15:K17)</f>
        <v>86000</v>
      </c>
      <c r="L18" s="21" t="n">
        <f aca="false">SUM(L15:L17)</f>
        <v>42000</v>
      </c>
      <c r="M18" s="21" t="n">
        <f aca="false">SUM(M15:M17)</f>
        <v>30000</v>
      </c>
      <c r="N18" s="21" t="n">
        <f aca="false">SUM(N15:N17)</f>
        <v>26000</v>
      </c>
      <c r="O18" s="21" t="n">
        <f aca="false">SUM(O15:O17)</f>
        <v>300000</v>
      </c>
    </row>
    <row r="19" customFormat="false" ht="15" hidden="false" customHeight="false" outlineLevel="0" collapsed="false">
      <c r="A19" s="11" t="s">
        <v>61</v>
      </c>
    </row>
    <row r="20" customFormat="false" ht="15" hidden="false" customHeight="false" outlineLevel="0" collapsed="false">
      <c r="A20" s="17" t="s">
        <v>62</v>
      </c>
      <c r="B20" s="12" t="s">
        <v>52</v>
      </c>
      <c r="C20" s="14"/>
      <c r="D20" s="14"/>
      <c r="E20" s="14"/>
      <c r="F20" s="14" t="n">
        <v>62000</v>
      </c>
      <c r="G20" s="14" t="n">
        <v>48000</v>
      </c>
      <c r="H20" s="14"/>
      <c r="I20" s="14"/>
      <c r="J20" s="14"/>
      <c r="K20" s="14"/>
      <c r="L20" s="14"/>
      <c r="M20" s="14"/>
      <c r="N20" s="14"/>
      <c r="O20" s="18" t="n">
        <f aca="false">SUM(C20:N20)</f>
        <v>110000</v>
      </c>
    </row>
    <row r="21" customFormat="false" ht="15" hidden="false" customHeight="false" outlineLevel="0" collapsed="false">
      <c r="A21" s="17" t="s">
        <v>63</v>
      </c>
      <c r="B21" s="12" t="s">
        <v>52</v>
      </c>
      <c r="C21" s="14"/>
      <c r="D21" s="14"/>
      <c r="E21" s="14"/>
      <c r="F21" s="14"/>
      <c r="G21" s="14" t="n">
        <v>36000</v>
      </c>
      <c r="H21" s="14" t="n">
        <v>58000</v>
      </c>
      <c r="I21" s="14" t="n">
        <v>52000</v>
      </c>
      <c r="J21" s="14" t="n">
        <v>40000</v>
      </c>
      <c r="K21" s="14"/>
      <c r="L21" s="14"/>
      <c r="M21" s="14"/>
      <c r="N21" s="14"/>
      <c r="O21" s="18" t="n">
        <f aca="false">SUM(C21:N21)</f>
        <v>186000</v>
      </c>
    </row>
    <row r="22" customFormat="false" ht="15" hidden="false" customHeight="false" outlineLevel="0" collapsed="false">
      <c r="A22" s="17" t="s">
        <v>64</v>
      </c>
      <c r="B22" s="12" t="s">
        <v>52</v>
      </c>
      <c r="C22" s="14"/>
      <c r="D22" s="14"/>
      <c r="E22" s="14"/>
      <c r="F22" s="14"/>
      <c r="G22" s="14"/>
      <c r="H22" s="14"/>
      <c r="I22" s="14" t="n">
        <v>20000</v>
      </c>
      <c r="J22" s="14" t="n">
        <v>14000</v>
      </c>
      <c r="K22" s="14"/>
      <c r="L22" s="14"/>
      <c r="M22" s="14"/>
      <c r="N22" s="14"/>
      <c r="O22" s="18" t="n">
        <f aca="false">SUM(C22:N22)</f>
        <v>34000</v>
      </c>
    </row>
    <row r="23" customFormat="false" ht="15" hidden="false" customHeight="false" outlineLevel="0" collapsed="false">
      <c r="A23" s="19" t="s">
        <v>65</v>
      </c>
      <c r="B23" s="20"/>
      <c r="C23" s="21" t="n">
        <f aca="false">SUM(C20:C22)</f>
        <v>0</v>
      </c>
      <c r="D23" s="21" t="n">
        <f aca="false">SUM(D20:D22)</f>
        <v>0</v>
      </c>
      <c r="E23" s="21" t="n">
        <f aca="false">SUM(E20:E22)</f>
        <v>0</v>
      </c>
      <c r="F23" s="21" t="n">
        <f aca="false">SUM(F20:F22)</f>
        <v>62000</v>
      </c>
      <c r="G23" s="21" t="n">
        <f aca="false">SUM(G20:G22)</f>
        <v>84000</v>
      </c>
      <c r="H23" s="21" t="n">
        <f aca="false">SUM(H20:H22)</f>
        <v>58000</v>
      </c>
      <c r="I23" s="21" t="n">
        <f aca="false">SUM(I20:I22)</f>
        <v>72000</v>
      </c>
      <c r="J23" s="21" t="n">
        <f aca="false">SUM(J20:J22)</f>
        <v>54000</v>
      </c>
      <c r="K23" s="21" t="n">
        <f aca="false">SUM(K20:K22)</f>
        <v>0</v>
      </c>
      <c r="L23" s="21" t="n">
        <f aca="false">SUM(L20:L22)</f>
        <v>0</v>
      </c>
      <c r="M23" s="21" t="n">
        <f aca="false">SUM(M20:M22)</f>
        <v>0</v>
      </c>
      <c r="N23" s="21" t="n">
        <f aca="false">SUM(N20:N22)</f>
        <v>0</v>
      </c>
      <c r="O23" s="21" t="n">
        <f aca="false">SUM(O20:O22)</f>
        <v>330000</v>
      </c>
    </row>
    <row r="24" customFormat="false" ht="15" hidden="false" customHeight="false" outlineLevel="0" collapsed="false">
      <c r="A24" s="11" t="s">
        <v>66</v>
      </c>
    </row>
    <row r="25" customFormat="false" ht="15" hidden="false" customHeight="false" outlineLevel="0" collapsed="false">
      <c r="A25" s="17" t="s">
        <v>67</v>
      </c>
      <c r="B25" s="12" t="s">
        <v>52</v>
      </c>
      <c r="C25" s="14"/>
      <c r="D25" s="14"/>
      <c r="E25" s="14"/>
      <c r="F25" s="14"/>
      <c r="G25" s="14"/>
      <c r="H25" s="14"/>
      <c r="I25" s="14" t="n">
        <v>24000</v>
      </c>
      <c r="J25" s="14"/>
      <c r="K25" s="14"/>
      <c r="L25" s="14"/>
      <c r="M25" s="14"/>
      <c r="N25" s="14"/>
      <c r="O25" s="18" t="n">
        <f aca="false">SUM(C25:N25)</f>
        <v>24000</v>
      </c>
    </row>
    <row r="26" customFormat="false" ht="15" hidden="false" customHeight="false" outlineLevel="0" collapsed="false">
      <c r="A26" s="17" t="s">
        <v>68</v>
      </c>
      <c r="B26" s="12" t="s">
        <v>52</v>
      </c>
      <c r="C26" s="14"/>
      <c r="D26" s="14" t="n">
        <v>1500</v>
      </c>
      <c r="E26" s="14" t="n">
        <v>1500</v>
      </c>
      <c r="F26" s="14" t="n">
        <v>1500</v>
      </c>
      <c r="G26" s="14" t="n">
        <v>1500</v>
      </c>
      <c r="H26" s="14"/>
      <c r="I26" s="14"/>
      <c r="J26" s="14"/>
      <c r="K26" s="14"/>
      <c r="L26" s="14"/>
      <c r="M26" s="14"/>
      <c r="N26" s="14"/>
      <c r="O26" s="18" t="n">
        <f aca="false">SUM(C26:N26)</f>
        <v>6000</v>
      </c>
    </row>
    <row r="27" customFormat="false" ht="15" hidden="false" customHeight="false" outlineLevel="0" collapsed="false">
      <c r="A27" s="19" t="s">
        <v>69</v>
      </c>
      <c r="B27" s="20"/>
      <c r="C27" s="21" t="n">
        <f aca="false">SUM(C25:C26)</f>
        <v>0</v>
      </c>
      <c r="D27" s="21" t="n">
        <f aca="false">SUM(D25:D26)</f>
        <v>1500</v>
      </c>
      <c r="E27" s="21" t="n">
        <f aca="false">SUM(E25:E26)</f>
        <v>1500</v>
      </c>
      <c r="F27" s="21" t="n">
        <f aca="false">SUM(F25:F26)</f>
        <v>1500</v>
      </c>
      <c r="G27" s="21" t="n">
        <f aca="false">SUM(G25:G26)</f>
        <v>1500</v>
      </c>
      <c r="H27" s="21" t="n">
        <f aca="false">SUM(H25:H26)</f>
        <v>0</v>
      </c>
      <c r="I27" s="21" t="n">
        <f aca="false">SUM(I25:I26)</f>
        <v>24000</v>
      </c>
      <c r="J27" s="21" t="n">
        <f aca="false">SUM(J25:J26)</f>
        <v>0</v>
      </c>
      <c r="K27" s="21" t="n">
        <f aca="false">SUM(K25:K26)</f>
        <v>0</v>
      </c>
      <c r="L27" s="21" t="n">
        <f aca="false">SUM(L25:L26)</f>
        <v>0</v>
      </c>
      <c r="M27" s="21" t="n">
        <f aca="false">SUM(M25:M26)</f>
        <v>0</v>
      </c>
      <c r="N27" s="21" t="n">
        <f aca="false">SUM(N25:N26)</f>
        <v>0</v>
      </c>
      <c r="O27" s="21" t="n">
        <f aca="false">SUM(O25:O26)</f>
        <v>30000</v>
      </c>
    </row>
    <row r="28" customFormat="false" ht="15" hidden="false" customHeight="false" outlineLevel="0" collapsed="false">
      <c r="A28" s="11" t="s">
        <v>70</v>
      </c>
    </row>
    <row r="29" customFormat="false" ht="15" hidden="false" customHeight="false" outlineLevel="0" collapsed="false">
      <c r="A29" s="17" t="s">
        <v>71</v>
      </c>
      <c r="B29" s="12" t="s">
        <v>52</v>
      </c>
      <c r="C29" s="14"/>
      <c r="D29" s="14"/>
      <c r="E29" s="14"/>
      <c r="F29" s="14"/>
      <c r="G29" s="14"/>
      <c r="H29" s="14"/>
      <c r="I29" s="14"/>
      <c r="J29" s="14"/>
      <c r="K29" s="14"/>
      <c r="L29" s="14"/>
      <c r="M29" s="14"/>
      <c r="N29" s="14"/>
      <c r="O29" s="18" t="n">
        <f aca="false">SUM(C29:N29)</f>
        <v>0</v>
      </c>
    </row>
    <row r="30" customFormat="false" ht="15" hidden="false" customHeight="false" outlineLevel="0" collapsed="false">
      <c r="A30" s="17" t="s">
        <v>72</v>
      </c>
      <c r="B30" s="12" t="s">
        <v>73</v>
      </c>
      <c r="C30" s="14" t="n">
        <v>1500</v>
      </c>
      <c r="D30" s="14"/>
      <c r="E30" s="14"/>
      <c r="F30" s="14" t="n">
        <v>1500</v>
      </c>
      <c r="G30" s="14"/>
      <c r="H30" s="14"/>
      <c r="I30" s="14"/>
      <c r="J30" s="14" t="n">
        <v>1500</v>
      </c>
      <c r="K30" s="14"/>
      <c r="L30" s="14" t="n">
        <v>1500</v>
      </c>
      <c r="M30" s="14"/>
      <c r="N30" s="14"/>
      <c r="O30" s="18" t="n">
        <f aca="false">SUM(C30:N30)</f>
        <v>6000</v>
      </c>
    </row>
    <row r="31" customFormat="false" ht="15" hidden="false" customHeight="false" outlineLevel="0" collapsed="false">
      <c r="A31" s="17" t="s">
        <v>74</v>
      </c>
      <c r="B31" s="12" t="s">
        <v>73</v>
      </c>
      <c r="C31" s="14"/>
      <c r="D31" s="14"/>
      <c r="E31" s="14"/>
      <c r="F31" s="14"/>
      <c r="G31" s="14"/>
      <c r="H31" s="14" t="n">
        <v>300</v>
      </c>
      <c r="I31" s="14"/>
      <c r="J31" s="14"/>
      <c r="K31" s="14"/>
      <c r="L31" s="14"/>
      <c r="M31" s="14"/>
      <c r="N31" s="14" t="n">
        <v>300</v>
      </c>
      <c r="O31" s="18" t="n">
        <f aca="false">SUM(C31:N31)</f>
        <v>600</v>
      </c>
    </row>
    <row r="32" customFormat="false" ht="15" hidden="false" customHeight="false" outlineLevel="0" collapsed="false">
      <c r="A32" s="19" t="s">
        <v>75</v>
      </c>
      <c r="B32" s="20"/>
      <c r="C32" s="21" t="n">
        <f aca="false">SUM(C29:C31)</f>
        <v>1500</v>
      </c>
      <c r="D32" s="21" t="n">
        <f aca="false">SUM(D29:D31)</f>
        <v>0</v>
      </c>
      <c r="E32" s="21" t="n">
        <f aca="false">SUM(E29:E31)</f>
        <v>0</v>
      </c>
      <c r="F32" s="21" t="n">
        <f aca="false">SUM(F29:F31)</f>
        <v>1500</v>
      </c>
      <c r="G32" s="21" t="n">
        <f aca="false">SUM(G29:G31)</f>
        <v>0</v>
      </c>
      <c r="H32" s="21" t="n">
        <f aca="false">SUM(H29:H31)</f>
        <v>300</v>
      </c>
      <c r="I32" s="21" t="n">
        <f aca="false">SUM(I29:I31)</f>
        <v>0</v>
      </c>
      <c r="J32" s="21" t="n">
        <f aca="false">SUM(J29:J31)</f>
        <v>1500</v>
      </c>
      <c r="K32" s="21" t="n">
        <f aca="false">SUM(K29:K31)</f>
        <v>0</v>
      </c>
      <c r="L32" s="21" t="n">
        <f aca="false">SUM(L29:L31)</f>
        <v>1500</v>
      </c>
      <c r="M32" s="21" t="n">
        <f aca="false">SUM(M29:M31)</f>
        <v>0</v>
      </c>
      <c r="N32" s="21" t="n">
        <f aca="false">SUM(N29:N31)</f>
        <v>300</v>
      </c>
      <c r="O32" s="21" t="n">
        <f aca="false">SUM(O29:O31)</f>
        <v>6600</v>
      </c>
    </row>
    <row r="33" customFormat="false" ht="15" hidden="false" customHeight="false" outlineLevel="0" collapsed="false">
      <c r="A33" s="22" t="s">
        <v>76</v>
      </c>
      <c r="B33" s="22"/>
      <c r="C33" s="23" t="n">
        <f aca="false">C13+C18+C23+C27+C32</f>
        <v>1500</v>
      </c>
      <c r="D33" s="23" t="n">
        <f aca="false">D13+D18+D23+D27+D32</f>
        <v>1500</v>
      </c>
      <c r="E33" s="23" t="n">
        <f aca="false">E13+E18+E23+E27+E32</f>
        <v>1500</v>
      </c>
      <c r="F33" s="23" t="n">
        <f aca="false">F13+F18+F23+F27+F32</f>
        <v>65000</v>
      </c>
      <c r="G33" s="23" t="n">
        <f aca="false">G13+G18+G23+G27+G32</f>
        <v>123500</v>
      </c>
      <c r="H33" s="23" t="n">
        <f aca="false">H13+H18+H23+H27+H32</f>
        <v>58300</v>
      </c>
      <c r="I33" s="23" t="n">
        <f aca="false">I13+I18+I23+I27+I32</f>
        <v>96000</v>
      </c>
      <c r="J33" s="23" t="n">
        <f aca="false">J13+J18+J23+J27+J32</f>
        <v>133500</v>
      </c>
      <c r="K33" s="23" t="n">
        <f aca="false">K13+K18+K23+K27+K32</f>
        <v>86000</v>
      </c>
      <c r="L33" s="23" t="n">
        <f aca="false">L13+L18+L23+L27+L32</f>
        <v>43500</v>
      </c>
      <c r="M33" s="23" t="n">
        <f aca="false">M13+M18+M23+M27+M32</f>
        <v>30000</v>
      </c>
      <c r="N33" s="23" t="n">
        <f aca="false">N13+N18+N23+N27+N32</f>
        <v>26300</v>
      </c>
      <c r="O33" s="23" t="n">
        <f aca="false">O13+O18+O23+O27+O32</f>
        <v>666600</v>
      </c>
    </row>
    <row r="35" customFormat="false" ht="15" hidden="false" customHeight="false" outlineLevel="0" collapsed="false">
      <c r="A35" s="16" t="s">
        <v>77</v>
      </c>
    </row>
    <row r="36" customFormat="false" ht="15" hidden="false" customHeight="false" outlineLevel="0" collapsed="false">
      <c r="A36" s="11" t="s">
        <v>78</v>
      </c>
    </row>
    <row r="37" customFormat="false" ht="15" hidden="false" customHeight="false" outlineLevel="0" collapsed="false">
      <c r="A37" s="17" t="s">
        <v>79</v>
      </c>
      <c r="B37" s="12" t="s">
        <v>52</v>
      </c>
      <c r="C37" s="14" t="n">
        <v>12000</v>
      </c>
      <c r="D37" s="14" t="n">
        <v>12000</v>
      </c>
      <c r="E37" s="14" t="n">
        <v>6000</v>
      </c>
      <c r="F37" s="14"/>
      <c r="G37" s="14"/>
      <c r="H37" s="14"/>
      <c r="I37" s="14"/>
      <c r="J37" s="14"/>
      <c r="K37" s="14"/>
      <c r="L37" s="14"/>
      <c r="M37" s="14" t="n">
        <v>8000</v>
      </c>
      <c r="N37" s="14" t="n">
        <v>12000</v>
      </c>
      <c r="O37" s="18" t="n">
        <f aca="false">SUM(C37:N37)</f>
        <v>50000</v>
      </c>
    </row>
    <row r="38" customFormat="false" ht="15" hidden="false" customHeight="false" outlineLevel="0" collapsed="false">
      <c r="A38" s="17" t="s">
        <v>80</v>
      </c>
      <c r="B38" s="12" t="s">
        <v>52</v>
      </c>
      <c r="C38" s="14" t="n">
        <v>1500</v>
      </c>
      <c r="D38" s="14" t="n">
        <v>1500</v>
      </c>
      <c r="E38" s="14" t="n">
        <v>1500</v>
      </c>
      <c r="F38" s="14" t="n">
        <v>1500</v>
      </c>
      <c r="G38" s="14" t="n">
        <v>1500</v>
      </c>
      <c r="H38" s="14" t="n">
        <v>1500</v>
      </c>
      <c r="I38" s="14" t="n">
        <v>1500</v>
      </c>
      <c r="J38" s="14" t="n">
        <v>1500</v>
      </c>
      <c r="K38" s="14" t="n">
        <v>1500</v>
      </c>
      <c r="L38" s="14" t="n">
        <v>1500</v>
      </c>
      <c r="M38" s="14" t="n">
        <v>1500</v>
      </c>
      <c r="N38" s="14" t="n">
        <v>1500</v>
      </c>
      <c r="O38" s="18" t="n">
        <f aca="false">SUM(C38:N38)</f>
        <v>18000</v>
      </c>
    </row>
    <row r="39" customFormat="false" ht="15" hidden="false" customHeight="false" outlineLevel="0" collapsed="false">
      <c r="A39" s="19" t="s">
        <v>81</v>
      </c>
      <c r="B39" s="20"/>
      <c r="C39" s="21" t="n">
        <f aca="false">SUM(C37:C38)</f>
        <v>13500</v>
      </c>
      <c r="D39" s="21" t="n">
        <f aca="false">SUM(D37:D38)</f>
        <v>13500</v>
      </c>
      <c r="E39" s="21" t="n">
        <f aca="false">SUM(E37:E38)</f>
        <v>7500</v>
      </c>
      <c r="F39" s="21" t="n">
        <f aca="false">SUM(F37:F38)</f>
        <v>1500</v>
      </c>
      <c r="G39" s="21" t="n">
        <f aca="false">SUM(G37:G38)</f>
        <v>1500</v>
      </c>
      <c r="H39" s="21" t="n">
        <f aca="false">SUM(H37:H38)</f>
        <v>1500</v>
      </c>
      <c r="I39" s="21" t="n">
        <f aca="false">SUM(I37:I38)</f>
        <v>1500</v>
      </c>
      <c r="J39" s="21" t="n">
        <f aca="false">SUM(J37:J38)</f>
        <v>1500</v>
      </c>
      <c r="K39" s="21" t="n">
        <f aca="false">SUM(K37:K38)</f>
        <v>1500</v>
      </c>
      <c r="L39" s="21" t="n">
        <f aca="false">SUM(L37:L38)</f>
        <v>1500</v>
      </c>
      <c r="M39" s="21" t="n">
        <f aca="false">SUM(M37:M38)</f>
        <v>9500</v>
      </c>
      <c r="N39" s="21" t="n">
        <f aca="false">SUM(N37:N38)</f>
        <v>13500</v>
      </c>
      <c r="O39" s="21" t="n">
        <f aca="false">SUM(O37:O38)</f>
        <v>68000</v>
      </c>
    </row>
    <row r="40" customFormat="false" ht="15" hidden="false" customHeight="false" outlineLevel="0" collapsed="false">
      <c r="A40" s="11" t="s">
        <v>82</v>
      </c>
    </row>
    <row r="41" customFormat="false" ht="15" hidden="false" customHeight="false" outlineLevel="0" collapsed="false">
      <c r="A41" s="17" t="s">
        <v>83</v>
      </c>
      <c r="B41" s="12" t="s">
        <v>52</v>
      </c>
      <c r="C41" s="14"/>
      <c r="D41" s="14"/>
      <c r="E41" s="14"/>
      <c r="F41" s="14"/>
      <c r="G41" s="14"/>
      <c r="H41" s="14"/>
      <c r="I41" s="14"/>
      <c r="J41" s="14" t="n">
        <v>72000</v>
      </c>
      <c r="K41" s="14"/>
      <c r="L41" s="14"/>
      <c r="M41" s="14"/>
      <c r="N41" s="14"/>
      <c r="O41" s="18" t="n">
        <f aca="false">SUM(C41:N41)</f>
        <v>72000</v>
      </c>
    </row>
    <row r="42" customFormat="false" ht="15" hidden="false" customHeight="false" outlineLevel="0" collapsed="false">
      <c r="A42" s="17" t="s">
        <v>84</v>
      </c>
      <c r="B42" s="12" t="s">
        <v>52</v>
      </c>
      <c r="C42" s="14"/>
      <c r="D42" s="14"/>
      <c r="E42" s="14" t="n">
        <v>24000</v>
      </c>
      <c r="F42" s="14"/>
      <c r="G42" s="14"/>
      <c r="H42" s="14"/>
      <c r="I42" s="14" t="n">
        <v>6000</v>
      </c>
      <c r="J42" s="14"/>
      <c r="K42" s="14"/>
      <c r="L42" s="14"/>
      <c r="M42" s="14"/>
      <c r="N42" s="14"/>
      <c r="O42" s="18" t="n">
        <f aca="false">SUM(C42:N42)</f>
        <v>30000</v>
      </c>
    </row>
    <row r="43" customFormat="false" ht="15" hidden="false" customHeight="false" outlineLevel="0" collapsed="false">
      <c r="A43" s="19" t="s">
        <v>85</v>
      </c>
      <c r="B43" s="20"/>
      <c r="C43" s="21" t="n">
        <f aca="false">SUM(C41:C42)</f>
        <v>0</v>
      </c>
      <c r="D43" s="21" t="n">
        <f aca="false">SUM(D41:D42)</f>
        <v>0</v>
      </c>
      <c r="E43" s="21" t="n">
        <f aca="false">SUM(E41:E42)</f>
        <v>24000</v>
      </c>
      <c r="F43" s="21" t="n">
        <f aca="false">SUM(F41:F42)</f>
        <v>0</v>
      </c>
      <c r="G43" s="21" t="n">
        <f aca="false">SUM(G41:G42)</f>
        <v>0</v>
      </c>
      <c r="H43" s="21" t="n">
        <f aca="false">SUM(H41:H42)</f>
        <v>0</v>
      </c>
      <c r="I43" s="21" t="n">
        <f aca="false">SUM(I41:I42)</f>
        <v>6000</v>
      </c>
      <c r="J43" s="21" t="n">
        <f aca="false">SUM(J41:J42)</f>
        <v>72000</v>
      </c>
      <c r="K43" s="21" t="n">
        <f aca="false">SUM(K41:K42)</f>
        <v>0</v>
      </c>
      <c r="L43" s="21" t="n">
        <f aca="false">SUM(L41:L42)</f>
        <v>0</v>
      </c>
      <c r="M43" s="21" t="n">
        <f aca="false">SUM(M41:M42)</f>
        <v>0</v>
      </c>
      <c r="N43" s="21" t="n">
        <f aca="false">SUM(N41:N42)</f>
        <v>0</v>
      </c>
      <c r="O43" s="21" t="n">
        <f aca="false">SUM(O41:O42)</f>
        <v>102000</v>
      </c>
    </row>
    <row r="44" customFormat="false" ht="15" hidden="false" customHeight="false" outlineLevel="0" collapsed="false">
      <c r="A44" s="11" t="s">
        <v>86</v>
      </c>
    </row>
    <row r="45" customFormat="false" ht="15" hidden="false" customHeight="false" outlineLevel="0" collapsed="false">
      <c r="A45" s="17" t="s">
        <v>87</v>
      </c>
      <c r="B45" s="12" t="s">
        <v>52</v>
      </c>
      <c r="C45" s="14" t="n">
        <v>1500</v>
      </c>
      <c r="D45" s="14" t="n">
        <v>1500</v>
      </c>
      <c r="E45" s="14" t="n">
        <v>5500</v>
      </c>
      <c r="F45" s="14" t="n">
        <v>1500</v>
      </c>
      <c r="G45" s="14" t="n">
        <v>1500</v>
      </c>
      <c r="H45" s="14" t="n">
        <v>1500</v>
      </c>
      <c r="I45" s="14" t="n">
        <v>1500</v>
      </c>
      <c r="J45" s="14" t="n">
        <v>1500</v>
      </c>
      <c r="K45" s="14" t="n">
        <v>4500</v>
      </c>
      <c r="L45" s="14" t="n">
        <v>1500</v>
      </c>
      <c r="M45" s="14" t="n">
        <v>1500</v>
      </c>
      <c r="N45" s="14" t="n">
        <v>1500</v>
      </c>
      <c r="O45" s="18" t="n">
        <f aca="false">SUM(C45:N45)</f>
        <v>25000</v>
      </c>
    </row>
    <row r="46" customFormat="false" ht="15" hidden="false" customHeight="false" outlineLevel="0" collapsed="false">
      <c r="A46" s="19" t="s">
        <v>88</v>
      </c>
      <c r="B46" s="20"/>
      <c r="C46" s="21" t="n">
        <f aca="false">SUM(C45:C45)</f>
        <v>1500</v>
      </c>
      <c r="D46" s="21" t="n">
        <f aca="false">SUM(D45:D45)</f>
        <v>1500</v>
      </c>
      <c r="E46" s="21" t="n">
        <f aca="false">SUM(E45:E45)</f>
        <v>5500</v>
      </c>
      <c r="F46" s="21" t="n">
        <f aca="false">SUM(F45:F45)</f>
        <v>1500</v>
      </c>
      <c r="G46" s="21" t="n">
        <f aca="false">SUM(G45:G45)</f>
        <v>1500</v>
      </c>
      <c r="H46" s="21" t="n">
        <f aca="false">SUM(H45:H45)</f>
        <v>1500</v>
      </c>
      <c r="I46" s="21" t="n">
        <f aca="false">SUM(I45:I45)</f>
        <v>1500</v>
      </c>
      <c r="J46" s="21" t="n">
        <f aca="false">SUM(J45:J45)</f>
        <v>1500</v>
      </c>
      <c r="K46" s="21" t="n">
        <f aca="false">SUM(K45:K45)</f>
        <v>4500</v>
      </c>
      <c r="L46" s="21" t="n">
        <f aca="false">SUM(L45:L45)</f>
        <v>1500</v>
      </c>
      <c r="M46" s="21" t="n">
        <f aca="false">SUM(M45:M45)</f>
        <v>1500</v>
      </c>
      <c r="N46" s="21" t="n">
        <f aca="false">SUM(N45:N45)</f>
        <v>1500</v>
      </c>
      <c r="O46" s="21" t="n">
        <f aca="false">SUM(O45:O45)</f>
        <v>25000</v>
      </c>
    </row>
    <row r="47" customFormat="false" ht="15" hidden="false" customHeight="false" outlineLevel="0" collapsed="false">
      <c r="A47" s="11" t="s">
        <v>89</v>
      </c>
    </row>
    <row r="48" customFormat="false" ht="15" hidden="false" customHeight="false" outlineLevel="0" collapsed="false">
      <c r="A48" s="17" t="s">
        <v>90</v>
      </c>
      <c r="B48" s="12" t="s">
        <v>52</v>
      </c>
      <c r="C48" s="14"/>
      <c r="D48" s="14"/>
      <c r="E48" s="14"/>
      <c r="F48" s="14" t="n">
        <v>1500</v>
      </c>
      <c r="G48" s="14" t="n">
        <v>2500</v>
      </c>
      <c r="H48" s="14" t="n">
        <v>1800</v>
      </c>
      <c r="I48" s="14" t="n">
        <v>2000</v>
      </c>
      <c r="J48" s="14" t="n">
        <v>3200</v>
      </c>
      <c r="K48" s="14" t="n">
        <v>2400</v>
      </c>
      <c r="L48" s="14" t="n">
        <v>1200</v>
      </c>
      <c r="M48" s="14" t="n">
        <v>900</v>
      </c>
      <c r="N48" s="14" t="n">
        <v>800</v>
      </c>
      <c r="O48" s="18" t="n">
        <f aca="false">SUM(C48:N48)</f>
        <v>16300</v>
      </c>
    </row>
    <row r="49" customFormat="false" ht="15" hidden="false" customHeight="false" outlineLevel="0" collapsed="false">
      <c r="A49" s="17" t="s">
        <v>91</v>
      </c>
      <c r="B49" s="12" t="s">
        <v>52</v>
      </c>
      <c r="C49" s="14"/>
      <c r="D49" s="14"/>
      <c r="E49" s="14"/>
      <c r="F49" s="14" t="n">
        <v>2500</v>
      </c>
      <c r="G49" s="14" t="n">
        <v>6100</v>
      </c>
      <c r="H49" s="14" t="n">
        <v>2900</v>
      </c>
      <c r="I49" s="14" t="n">
        <v>3600</v>
      </c>
      <c r="J49" s="14" t="n">
        <v>6600</v>
      </c>
      <c r="K49" s="14" t="n">
        <v>4300</v>
      </c>
      <c r="L49" s="14" t="n">
        <v>2100</v>
      </c>
      <c r="M49" s="14" t="n">
        <v>1500</v>
      </c>
      <c r="N49" s="14" t="n">
        <v>1300</v>
      </c>
      <c r="O49" s="18" t="n">
        <f aca="false">SUM(C49:N49)</f>
        <v>30900</v>
      </c>
    </row>
    <row r="50" customFormat="false" ht="15" hidden="false" customHeight="false" outlineLevel="0" collapsed="false">
      <c r="A50" s="17" t="s">
        <v>92</v>
      </c>
      <c r="B50" s="12" t="s">
        <v>73</v>
      </c>
      <c r="C50" s="14"/>
      <c r="D50" s="14"/>
      <c r="E50" s="14"/>
      <c r="F50" s="14" t="n">
        <v>1200</v>
      </c>
      <c r="G50" s="14" t="n">
        <v>1500</v>
      </c>
      <c r="H50" s="14" t="n">
        <v>1200</v>
      </c>
      <c r="I50" s="14" t="n">
        <v>1400</v>
      </c>
      <c r="J50" s="14" t="n">
        <v>1600</v>
      </c>
      <c r="K50" s="14" t="n">
        <v>900</v>
      </c>
      <c r="L50" s="14" t="n">
        <v>500</v>
      </c>
      <c r="M50" s="14" t="n">
        <v>600</v>
      </c>
      <c r="N50" s="14" t="n">
        <v>500</v>
      </c>
      <c r="O50" s="18" t="n">
        <f aca="false">SUM(C50:N50)</f>
        <v>9400</v>
      </c>
    </row>
    <row r="51" customFormat="false" ht="15" hidden="false" customHeight="false" outlineLevel="0" collapsed="false">
      <c r="A51" s="19" t="s">
        <v>93</v>
      </c>
      <c r="B51" s="20"/>
      <c r="C51" s="21" t="n">
        <f aca="false">SUM(C48:C50)</f>
        <v>0</v>
      </c>
      <c r="D51" s="21" t="n">
        <f aca="false">SUM(D48:D50)</f>
        <v>0</v>
      </c>
      <c r="E51" s="21" t="n">
        <f aca="false">SUM(E48:E50)</f>
        <v>0</v>
      </c>
      <c r="F51" s="21" t="n">
        <f aca="false">SUM(F48:F50)</f>
        <v>5200</v>
      </c>
      <c r="G51" s="21" t="n">
        <f aca="false">SUM(G48:G50)</f>
        <v>10100</v>
      </c>
      <c r="H51" s="21" t="n">
        <f aca="false">SUM(H48:H50)</f>
        <v>5900</v>
      </c>
      <c r="I51" s="21" t="n">
        <f aca="false">SUM(I48:I50)</f>
        <v>7000</v>
      </c>
      <c r="J51" s="21" t="n">
        <f aca="false">SUM(J48:J50)</f>
        <v>11400</v>
      </c>
      <c r="K51" s="21" t="n">
        <f aca="false">SUM(K48:K50)</f>
        <v>7600</v>
      </c>
      <c r="L51" s="21" t="n">
        <f aca="false">SUM(L48:L50)</f>
        <v>3800</v>
      </c>
      <c r="M51" s="21" t="n">
        <f aca="false">SUM(M48:M50)</f>
        <v>3000</v>
      </c>
      <c r="N51" s="21" t="n">
        <f aca="false">SUM(N48:N50)</f>
        <v>2600</v>
      </c>
      <c r="O51" s="21" t="n">
        <f aca="false">SUM(O48:O50)</f>
        <v>56600</v>
      </c>
    </row>
    <row r="52" customFormat="false" ht="15" hidden="false" customHeight="false" outlineLevel="0" collapsed="false">
      <c r="A52" s="11" t="s">
        <v>94</v>
      </c>
    </row>
    <row r="53" customFormat="false" ht="15" hidden="false" customHeight="false" outlineLevel="0" collapsed="false">
      <c r="A53" s="17" t="s">
        <v>95</v>
      </c>
      <c r="B53" s="12" t="s">
        <v>52</v>
      </c>
      <c r="C53" s="14" t="n">
        <v>3000</v>
      </c>
      <c r="D53" s="14" t="n">
        <v>3000</v>
      </c>
      <c r="E53" s="14" t="n">
        <v>3000</v>
      </c>
      <c r="F53" s="14" t="n">
        <v>3000</v>
      </c>
      <c r="G53" s="14" t="n">
        <v>3000</v>
      </c>
      <c r="H53" s="14" t="n">
        <v>3000</v>
      </c>
      <c r="I53" s="14" t="n">
        <v>3000</v>
      </c>
      <c r="J53" s="14" t="n">
        <v>3000</v>
      </c>
      <c r="K53" s="14" t="n">
        <v>3000</v>
      </c>
      <c r="L53" s="14" t="n">
        <v>3000</v>
      </c>
      <c r="M53" s="14" t="n">
        <v>3000</v>
      </c>
      <c r="N53" s="14" t="n">
        <v>3000</v>
      </c>
      <c r="O53" s="18" t="n">
        <f aca="false">SUM(C53:N53)</f>
        <v>36000</v>
      </c>
    </row>
    <row r="54" customFormat="false" ht="15" hidden="false" customHeight="false" outlineLevel="0" collapsed="false">
      <c r="A54" s="17" t="s">
        <v>96</v>
      </c>
      <c r="B54" s="12" t="s">
        <v>52</v>
      </c>
      <c r="C54" s="14" t="n">
        <v>1200</v>
      </c>
      <c r="D54" s="14" t="n">
        <v>1200</v>
      </c>
      <c r="E54" s="14" t="n">
        <v>1200</v>
      </c>
      <c r="F54" s="14" t="n">
        <v>1200</v>
      </c>
      <c r="G54" s="14" t="n">
        <v>1200</v>
      </c>
      <c r="H54" s="14" t="n">
        <v>1200</v>
      </c>
      <c r="I54" s="14" t="n">
        <v>1200</v>
      </c>
      <c r="J54" s="14" t="n">
        <v>1200</v>
      </c>
      <c r="K54" s="14" t="n">
        <v>1200</v>
      </c>
      <c r="L54" s="14" t="n">
        <v>1200</v>
      </c>
      <c r="M54" s="14" t="n">
        <v>1200</v>
      </c>
      <c r="N54" s="14" t="n">
        <v>1200</v>
      </c>
      <c r="O54" s="18" t="n">
        <f aca="false">SUM(C54:N54)</f>
        <v>14400</v>
      </c>
    </row>
    <row r="55" customFormat="false" ht="15" hidden="false" customHeight="false" outlineLevel="0" collapsed="false">
      <c r="A55" s="19" t="s">
        <v>97</v>
      </c>
      <c r="B55" s="20"/>
      <c r="C55" s="21" t="n">
        <f aca="false">SUM(C53:C54)</f>
        <v>4200</v>
      </c>
      <c r="D55" s="21" t="n">
        <f aca="false">SUM(D53:D54)</f>
        <v>4200</v>
      </c>
      <c r="E55" s="21" t="n">
        <f aca="false">SUM(E53:E54)</f>
        <v>4200</v>
      </c>
      <c r="F55" s="21" t="n">
        <f aca="false">SUM(F53:F54)</f>
        <v>4200</v>
      </c>
      <c r="G55" s="21" t="n">
        <f aca="false">SUM(G53:G54)</f>
        <v>4200</v>
      </c>
      <c r="H55" s="21" t="n">
        <f aca="false">SUM(H53:H54)</f>
        <v>4200</v>
      </c>
      <c r="I55" s="21" t="n">
        <f aca="false">SUM(I53:I54)</f>
        <v>4200</v>
      </c>
      <c r="J55" s="21" t="n">
        <f aca="false">SUM(J53:J54)</f>
        <v>4200</v>
      </c>
      <c r="K55" s="21" t="n">
        <f aca="false">SUM(K53:K54)</f>
        <v>4200</v>
      </c>
      <c r="L55" s="21" t="n">
        <f aca="false">SUM(L53:L54)</f>
        <v>4200</v>
      </c>
      <c r="M55" s="21" t="n">
        <f aca="false">SUM(M53:M54)</f>
        <v>4200</v>
      </c>
      <c r="N55" s="21" t="n">
        <f aca="false">SUM(N53:N54)</f>
        <v>4200</v>
      </c>
      <c r="O55" s="21" t="n">
        <f aca="false">SUM(O53:O54)</f>
        <v>50400</v>
      </c>
    </row>
    <row r="56" customFormat="false" ht="15" hidden="false" customHeight="false" outlineLevel="0" collapsed="false">
      <c r="A56" s="11" t="s">
        <v>98</v>
      </c>
    </row>
    <row r="57" customFormat="false" ht="15" hidden="false" customHeight="false" outlineLevel="0" collapsed="false">
      <c r="A57" s="17" t="s">
        <v>99</v>
      </c>
      <c r="B57" s="12" t="s">
        <v>52</v>
      </c>
      <c r="C57" s="14" t="n">
        <v>2000</v>
      </c>
      <c r="D57" s="14" t="n">
        <v>2000</v>
      </c>
      <c r="E57" s="14" t="n">
        <v>2000</v>
      </c>
      <c r="F57" s="14" t="n">
        <v>2000</v>
      </c>
      <c r="G57" s="14" t="n">
        <v>2000</v>
      </c>
      <c r="H57" s="14" t="n">
        <v>2000</v>
      </c>
      <c r="I57" s="14" t="n">
        <v>2000</v>
      </c>
      <c r="J57" s="14" t="n">
        <v>2000</v>
      </c>
      <c r="K57" s="14" t="n">
        <v>2000</v>
      </c>
      <c r="L57" s="14" t="n">
        <v>2000</v>
      </c>
      <c r="M57" s="14" t="n">
        <v>2000</v>
      </c>
      <c r="N57" s="14" t="n">
        <v>2000</v>
      </c>
      <c r="O57" s="18" t="n">
        <f aca="false">SUM(C57:N57)</f>
        <v>24000</v>
      </c>
    </row>
    <row r="58" customFormat="false" ht="15" hidden="false" customHeight="false" outlineLevel="0" collapsed="false">
      <c r="A58" s="17" t="s">
        <v>100</v>
      </c>
      <c r="B58" s="12" t="s">
        <v>52</v>
      </c>
      <c r="C58" s="14" t="n">
        <v>1500</v>
      </c>
      <c r="D58" s="14" t="n">
        <v>1500</v>
      </c>
      <c r="E58" s="14" t="n">
        <v>1500</v>
      </c>
      <c r="F58" s="14" t="n">
        <v>1500</v>
      </c>
      <c r="G58" s="14" t="n">
        <v>1500</v>
      </c>
      <c r="H58" s="14" t="n">
        <v>1500</v>
      </c>
      <c r="I58" s="14" t="n">
        <v>1500</v>
      </c>
      <c r="J58" s="14" t="n">
        <v>1500</v>
      </c>
      <c r="K58" s="14" t="n">
        <v>1500</v>
      </c>
      <c r="L58" s="14" t="n">
        <v>1500</v>
      </c>
      <c r="M58" s="14" t="n">
        <v>1500</v>
      </c>
      <c r="N58" s="14" t="n">
        <v>1500</v>
      </c>
      <c r="O58" s="18" t="n">
        <f aca="false">SUM(C58:N58)</f>
        <v>18000</v>
      </c>
    </row>
    <row r="59" customFormat="false" ht="15" hidden="false" customHeight="false" outlineLevel="0" collapsed="false">
      <c r="A59" s="19" t="s">
        <v>101</v>
      </c>
      <c r="B59" s="20"/>
      <c r="C59" s="21" t="n">
        <f aca="false">SUM(C57:C58)</f>
        <v>3500</v>
      </c>
      <c r="D59" s="21" t="n">
        <f aca="false">SUM(D57:D58)</f>
        <v>3500</v>
      </c>
      <c r="E59" s="21" t="n">
        <f aca="false">SUM(E57:E58)</f>
        <v>3500</v>
      </c>
      <c r="F59" s="21" t="n">
        <f aca="false">SUM(F57:F58)</f>
        <v>3500</v>
      </c>
      <c r="G59" s="21" t="n">
        <f aca="false">SUM(G57:G58)</f>
        <v>3500</v>
      </c>
      <c r="H59" s="21" t="n">
        <f aca="false">SUM(H57:H58)</f>
        <v>3500</v>
      </c>
      <c r="I59" s="21" t="n">
        <f aca="false">SUM(I57:I58)</f>
        <v>3500</v>
      </c>
      <c r="J59" s="21" t="n">
        <f aca="false">SUM(J57:J58)</f>
        <v>3500</v>
      </c>
      <c r="K59" s="21" t="n">
        <f aca="false">SUM(K57:K58)</f>
        <v>3500</v>
      </c>
      <c r="L59" s="21" t="n">
        <f aca="false">SUM(L57:L58)</f>
        <v>3500</v>
      </c>
      <c r="M59" s="21" t="n">
        <f aca="false">SUM(M57:M58)</f>
        <v>3500</v>
      </c>
      <c r="N59" s="21" t="n">
        <f aca="false">SUM(N57:N58)</f>
        <v>3500</v>
      </c>
      <c r="O59" s="21" t="n">
        <f aca="false">SUM(O57:O58)</f>
        <v>42000</v>
      </c>
    </row>
    <row r="60" customFormat="false" ht="15" hidden="false" customHeight="false" outlineLevel="0" collapsed="false">
      <c r="A60" s="11" t="s">
        <v>102</v>
      </c>
    </row>
    <row r="61" customFormat="false" ht="15" hidden="false" customHeight="false" outlineLevel="0" collapsed="false">
      <c r="A61" s="17" t="s">
        <v>103</v>
      </c>
      <c r="B61" s="12" t="s">
        <v>73</v>
      </c>
      <c r="C61" s="14" t="n">
        <v>9000</v>
      </c>
      <c r="D61" s="14" t="n">
        <v>9000</v>
      </c>
      <c r="E61" s="14" t="n">
        <v>9000</v>
      </c>
      <c r="F61" s="14" t="n">
        <v>9000</v>
      </c>
      <c r="G61" s="14" t="n">
        <v>9000</v>
      </c>
      <c r="H61" s="14" t="n">
        <v>9000</v>
      </c>
      <c r="I61" s="14" t="n">
        <v>9000</v>
      </c>
      <c r="J61" s="14" t="n">
        <v>9000</v>
      </c>
      <c r="K61" s="14" t="n">
        <v>9000</v>
      </c>
      <c r="L61" s="14" t="n">
        <v>9000</v>
      </c>
      <c r="M61" s="14" t="n">
        <v>9000</v>
      </c>
      <c r="N61" s="14" t="n">
        <v>9000</v>
      </c>
      <c r="O61" s="18" t="n">
        <f aca="false">SUM(C61:N61)</f>
        <v>108000</v>
      </c>
    </row>
    <row r="62" customFormat="false" ht="15" hidden="false" customHeight="false" outlineLevel="0" collapsed="false">
      <c r="A62" s="17" t="s">
        <v>104</v>
      </c>
      <c r="B62" s="12" t="s">
        <v>52</v>
      </c>
      <c r="C62" s="14"/>
      <c r="D62" s="14" t="n">
        <v>4500</v>
      </c>
      <c r="E62" s="14"/>
      <c r="F62" s="14"/>
      <c r="G62" s="14"/>
      <c r="H62" s="14"/>
      <c r="I62" s="14"/>
      <c r="J62" s="14"/>
      <c r="K62" s="14"/>
      <c r="L62" s="14"/>
      <c r="M62" s="14"/>
      <c r="N62" s="14"/>
      <c r="O62" s="18" t="n">
        <f aca="false">SUM(C62:N62)</f>
        <v>4500</v>
      </c>
    </row>
    <row r="63" customFormat="false" ht="15" hidden="false" customHeight="false" outlineLevel="0" collapsed="false">
      <c r="A63" s="19" t="s">
        <v>105</v>
      </c>
      <c r="B63" s="20"/>
      <c r="C63" s="21" t="n">
        <f aca="false">SUM(C61:C62)</f>
        <v>9000</v>
      </c>
      <c r="D63" s="21" t="n">
        <f aca="false">SUM(D61:D62)</f>
        <v>13500</v>
      </c>
      <c r="E63" s="21" t="n">
        <f aca="false">SUM(E61:E62)</f>
        <v>9000</v>
      </c>
      <c r="F63" s="21" t="n">
        <f aca="false">SUM(F61:F62)</f>
        <v>9000</v>
      </c>
      <c r="G63" s="21" t="n">
        <f aca="false">SUM(G61:G62)</f>
        <v>9000</v>
      </c>
      <c r="H63" s="21" t="n">
        <f aca="false">SUM(H61:H62)</f>
        <v>9000</v>
      </c>
      <c r="I63" s="21" t="n">
        <f aca="false">SUM(I61:I62)</f>
        <v>9000</v>
      </c>
      <c r="J63" s="21" t="n">
        <f aca="false">SUM(J61:J62)</f>
        <v>9000</v>
      </c>
      <c r="K63" s="21" t="n">
        <f aca="false">SUM(K61:K62)</f>
        <v>9000</v>
      </c>
      <c r="L63" s="21" t="n">
        <f aca="false">SUM(L61:L62)</f>
        <v>9000</v>
      </c>
      <c r="M63" s="21" t="n">
        <f aca="false">SUM(M61:M62)</f>
        <v>9000</v>
      </c>
      <c r="N63" s="21" t="n">
        <f aca="false">SUM(N61:N62)</f>
        <v>9000</v>
      </c>
      <c r="O63" s="21" t="n">
        <f aca="false">SUM(O61:O62)</f>
        <v>112500</v>
      </c>
    </row>
    <row r="64" customFormat="false" ht="15" hidden="false" customHeight="false" outlineLevel="0" collapsed="false">
      <c r="A64" s="11" t="s">
        <v>106</v>
      </c>
    </row>
    <row r="65" customFormat="false" ht="15" hidden="false" customHeight="false" outlineLevel="0" collapsed="false">
      <c r="A65" s="17" t="s">
        <v>107</v>
      </c>
      <c r="B65" s="12" t="s">
        <v>73</v>
      </c>
      <c r="C65" s="14"/>
      <c r="D65" s="14"/>
      <c r="E65" s="14" t="n">
        <v>3000</v>
      </c>
      <c r="F65" s="14"/>
      <c r="G65" s="14"/>
      <c r="H65" s="14" t="n">
        <v>3000</v>
      </c>
      <c r="I65" s="14"/>
      <c r="J65" s="14"/>
      <c r="K65" s="14" t="n">
        <v>3000</v>
      </c>
      <c r="L65" s="14"/>
      <c r="M65" s="14"/>
      <c r="N65" s="14" t="n">
        <v>3000</v>
      </c>
      <c r="O65" s="18" t="n">
        <f aca="false">SUM(C65:N65)</f>
        <v>12000</v>
      </c>
    </row>
    <row r="66" customFormat="false" ht="15" hidden="false" customHeight="false" outlineLevel="0" collapsed="false">
      <c r="A66" s="17" t="s">
        <v>108</v>
      </c>
      <c r="B66" s="12" t="s">
        <v>52</v>
      </c>
      <c r="C66" s="14"/>
      <c r="D66" s="14"/>
      <c r="E66" s="14"/>
      <c r="F66" s="14" t="n">
        <v>14000</v>
      </c>
      <c r="G66" s="14"/>
      <c r="H66" s="14"/>
      <c r="I66" s="14"/>
      <c r="J66" s="14"/>
      <c r="K66" s="14"/>
      <c r="L66" s="14"/>
      <c r="M66" s="14"/>
      <c r="N66" s="14"/>
      <c r="O66" s="18" t="n">
        <f aca="false">SUM(C66:N66)</f>
        <v>14000</v>
      </c>
    </row>
    <row r="67" customFormat="false" ht="15" hidden="false" customHeight="false" outlineLevel="0" collapsed="false">
      <c r="A67" s="17" t="s">
        <v>109</v>
      </c>
      <c r="B67" s="12" t="s">
        <v>73</v>
      </c>
      <c r="C67" s="14" t="n">
        <v>150</v>
      </c>
      <c r="D67" s="14" t="n">
        <v>150</v>
      </c>
      <c r="E67" s="14" t="n">
        <v>150</v>
      </c>
      <c r="F67" s="14" t="n">
        <v>150</v>
      </c>
      <c r="G67" s="14" t="n">
        <v>150</v>
      </c>
      <c r="H67" s="14" t="n">
        <v>150</v>
      </c>
      <c r="I67" s="14" t="n">
        <v>150</v>
      </c>
      <c r="J67" s="14" t="n">
        <v>150</v>
      </c>
      <c r="K67" s="14" t="n">
        <v>150</v>
      </c>
      <c r="L67" s="14" t="n">
        <v>150</v>
      </c>
      <c r="M67" s="14" t="n">
        <v>150</v>
      </c>
      <c r="N67" s="14" t="n">
        <v>150</v>
      </c>
      <c r="O67" s="18" t="n">
        <f aca="false">SUM(C67:N67)</f>
        <v>1800</v>
      </c>
    </row>
    <row r="68" customFormat="false" ht="15" hidden="false" customHeight="false" outlineLevel="0" collapsed="false">
      <c r="A68" s="17" t="s">
        <v>110</v>
      </c>
      <c r="B68" s="12" t="s">
        <v>52</v>
      </c>
      <c r="C68" s="14" t="n">
        <v>200</v>
      </c>
      <c r="D68" s="14" t="n">
        <v>200</v>
      </c>
      <c r="E68" s="14" t="n">
        <v>200</v>
      </c>
      <c r="F68" s="14" t="n">
        <v>200</v>
      </c>
      <c r="G68" s="14" t="n">
        <v>6200</v>
      </c>
      <c r="H68" s="14" t="n">
        <v>200</v>
      </c>
      <c r="I68" s="14" t="n">
        <v>200</v>
      </c>
      <c r="J68" s="14" t="n">
        <v>200</v>
      </c>
      <c r="K68" s="14" t="n">
        <v>200</v>
      </c>
      <c r="L68" s="14" t="n">
        <v>200</v>
      </c>
      <c r="M68" s="14" t="n">
        <v>200</v>
      </c>
      <c r="N68" s="14" t="n">
        <v>200</v>
      </c>
      <c r="O68" s="18" t="n">
        <f aca="false">SUM(C68:N68)</f>
        <v>8400</v>
      </c>
    </row>
    <row r="69" customFormat="false" ht="15" hidden="false" customHeight="false" outlineLevel="0" collapsed="false">
      <c r="A69" s="19" t="s">
        <v>111</v>
      </c>
      <c r="B69" s="20"/>
      <c r="C69" s="21" t="n">
        <f aca="false">SUM(C65:C68)</f>
        <v>350</v>
      </c>
      <c r="D69" s="21" t="n">
        <f aca="false">SUM(D65:D68)</f>
        <v>350</v>
      </c>
      <c r="E69" s="21" t="n">
        <f aca="false">SUM(E65:E68)</f>
        <v>3350</v>
      </c>
      <c r="F69" s="21" t="n">
        <f aca="false">SUM(F65:F68)</f>
        <v>14350</v>
      </c>
      <c r="G69" s="21" t="n">
        <f aca="false">SUM(G65:G68)</f>
        <v>6350</v>
      </c>
      <c r="H69" s="21" t="n">
        <f aca="false">SUM(H65:H68)</f>
        <v>3350</v>
      </c>
      <c r="I69" s="21" t="n">
        <f aca="false">SUM(I65:I68)</f>
        <v>350</v>
      </c>
      <c r="J69" s="21" t="n">
        <f aca="false">SUM(J65:J68)</f>
        <v>350</v>
      </c>
      <c r="K69" s="21" t="n">
        <f aca="false">SUM(K65:K68)</f>
        <v>3350</v>
      </c>
      <c r="L69" s="21" t="n">
        <f aca="false">SUM(L65:L68)</f>
        <v>350</v>
      </c>
      <c r="M69" s="21" t="n">
        <f aca="false">SUM(M65:M68)</f>
        <v>350</v>
      </c>
      <c r="N69" s="21" t="n">
        <f aca="false">SUM(N65:N68)</f>
        <v>3350</v>
      </c>
      <c r="O69" s="21" t="n">
        <f aca="false">SUM(O65:O68)</f>
        <v>36200</v>
      </c>
    </row>
    <row r="70" customFormat="false" ht="15" hidden="false" customHeight="false" outlineLevel="0" collapsed="false">
      <c r="A70" s="11" t="s">
        <v>112</v>
      </c>
    </row>
    <row r="71" customFormat="false" ht="15" hidden="false" customHeight="false" outlineLevel="0" collapsed="false">
      <c r="A71" s="17" t="s">
        <v>113</v>
      </c>
      <c r="B71" s="12" t="s">
        <v>52</v>
      </c>
      <c r="C71" s="14"/>
      <c r="D71" s="14"/>
      <c r="E71" s="14" t="n">
        <v>22000</v>
      </c>
      <c r="F71" s="14"/>
      <c r="G71" s="14"/>
      <c r="H71" s="14"/>
      <c r="I71" s="14"/>
      <c r="J71" s="14"/>
      <c r="K71" s="14" t="n">
        <v>6000</v>
      </c>
      <c r="L71" s="14"/>
      <c r="M71" s="14"/>
      <c r="N71" s="14"/>
      <c r="O71" s="18" t="n">
        <f aca="false">SUM(C71:N71)</f>
        <v>28000</v>
      </c>
    </row>
    <row r="72" customFormat="false" ht="15" hidden="false" customHeight="false" outlineLevel="0" collapsed="false">
      <c r="A72" s="17" t="s">
        <v>114</v>
      </c>
      <c r="B72" s="12" t="s">
        <v>52</v>
      </c>
      <c r="C72" s="14"/>
      <c r="D72" s="14"/>
      <c r="E72" s="14"/>
      <c r="F72" s="14"/>
      <c r="G72" s="14"/>
      <c r="H72" s="14" t="n">
        <v>8000</v>
      </c>
      <c r="I72" s="14"/>
      <c r="J72" s="14"/>
      <c r="K72" s="14"/>
      <c r="L72" s="14" t="n">
        <v>3000</v>
      </c>
      <c r="M72" s="14"/>
      <c r="N72" s="14"/>
      <c r="O72" s="18" t="n">
        <f aca="false">SUM(C72:N72)</f>
        <v>11000</v>
      </c>
    </row>
    <row r="73" customFormat="false" ht="15" hidden="false" customHeight="false" outlineLevel="0" collapsed="false">
      <c r="A73" s="19" t="s">
        <v>115</v>
      </c>
      <c r="B73" s="20"/>
      <c r="C73" s="21" t="n">
        <f aca="false">SUM(C71:C72)</f>
        <v>0</v>
      </c>
      <c r="D73" s="21" t="n">
        <f aca="false">SUM(D71:D72)</f>
        <v>0</v>
      </c>
      <c r="E73" s="21" t="n">
        <f aca="false">SUM(E71:E72)</f>
        <v>22000</v>
      </c>
      <c r="F73" s="21" t="n">
        <f aca="false">SUM(F71:F72)</f>
        <v>0</v>
      </c>
      <c r="G73" s="21" t="n">
        <f aca="false">SUM(G71:G72)</f>
        <v>0</v>
      </c>
      <c r="H73" s="21" t="n">
        <f aca="false">SUM(H71:H72)</f>
        <v>8000</v>
      </c>
      <c r="I73" s="21" t="n">
        <f aca="false">SUM(I71:I72)</f>
        <v>0</v>
      </c>
      <c r="J73" s="21" t="n">
        <f aca="false">SUM(J71:J72)</f>
        <v>0</v>
      </c>
      <c r="K73" s="21" t="n">
        <f aca="false">SUM(K71:K72)</f>
        <v>6000</v>
      </c>
      <c r="L73" s="21" t="n">
        <f aca="false">SUM(L71:L72)</f>
        <v>3000</v>
      </c>
      <c r="M73" s="21" t="n">
        <f aca="false">SUM(M71:M72)</f>
        <v>0</v>
      </c>
      <c r="N73" s="21" t="n">
        <f aca="false">SUM(N71:N72)</f>
        <v>0</v>
      </c>
      <c r="O73" s="21" t="n">
        <f aca="false">SUM(O71:O72)</f>
        <v>39000</v>
      </c>
    </row>
    <row r="74" customFormat="false" ht="15" hidden="false" customHeight="false" outlineLevel="0" collapsed="false">
      <c r="A74" s="11" t="s">
        <v>116</v>
      </c>
    </row>
    <row r="75" customFormat="false" ht="15" hidden="false" customHeight="false" outlineLevel="0" collapsed="false">
      <c r="A75" s="17" t="s">
        <v>117</v>
      </c>
      <c r="B75" s="12" t="s">
        <v>52</v>
      </c>
      <c r="C75" s="14" t="n">
        <v>1000</v>
      </c>
      <c r="D75" s="14" t="n">
        <v>1000</v>
      </c>
      <c r="E75" s="14" t="n">
        <v>1000</v>
      </c>
      <c r="F75" s="14" t="n">
        <v>1000</v>
      </c>
      <c r="G75" s="14" t="n">
        <v>1000</v>
      </c>
      <c r="H75" s="14" t="n">
        <v>1000</v>
      </c>
      <c r="I75" s="14" t="n">
        <v>1000</v>
      </c>
      <c r="J75" s="14" t="n">
        <v>1000</v>
      </c>
      <c r="K75" s="14" t="n">
        <v>1000</v>
      </c>
      <c r="L75" s="14" t="n">
        <v>1000</v>
      </c>
      <c r="M75" s="14" t="n">
        <v>1000</v>
      </c>
      <c r="N75" s="14" t="n">
        <v>1000</v>
      </c>
      <c r="O75" s="18" t="n">
        <f aca="false">SUM(C75:N75)</f>
        <v>12000</v>
      </c>
    </row>
    <row r="76" customFormat="false" ht="15" hidden="false" customHeight="false" outlineLevel="0" collapsed="false">
      <c r="A76" s="19" t="s">
        <v>118</v>
      </c>
      <c r="B76" s="20"/>
      <c r="C76" s="21" t="n">
        <f aca="false">SUM(C75:C75)</f>
        <v>1000</v>
      </c>
      <c r="D76" s="21" t="n">
        <f aca="false">SUM(D75:D75)</f>
        <v>1000</v>
      </c>
      <c r="E76" s="21" t="n">
        <f aca="false">SUM(E75:E75)</f>
        <v>1000</v>
      </c>
      <c r="F76" s="21" t="n">
        <f aca="false">SUM(F75:F75)</f>
        <v>1000</v>
      </c>
      <c r="G76" s="21" t="n">
        <f aca="false">SUM(G75:G75)</f>
        <v>1000</v>
      </c>
      <c r="H76" s="21" t="n">
        <f aca="false">SUM(H75:H75)</f>
        <v>1000</v>
      </c>
      <c r="I76" s="21" t="n">
        <f aca="false">SUM(I75:I75)</f>
        <v>1000</v>
      </c>
      <c r="J76" s="21" t="n">
        <f aca="false">SUM(J75:J75)</f>
        <v>1000</v>
      </c>
      <c r="K76" s="21" t="n">
        <f aca="false">SUM(K75:K75)</f>
        <v>1000</v>
      </c>
      <c r="L76" s="21" t="n">
        <f aca="false">SUM(L75:L75)</f>
        <v>1000</v>
      </c>
      <c r="M76" s="21" t="n">
        <f aca="false">SUM(M75:M75)</f>
        <v>1000</v>
      </c>
      <c r="N76" s="21" t="n">
        <f aca="false">SUM(N75:N75)</f>
        <v>1000</v>
      </c>
      <c r="O76" s="21" t="n">
        <f aca="false">SUM(O75:O75)</f>
        <v>12000</v>
      </c>
    </row>
    <row r="77" customFormat="false" ht="15" hidden="false" customHeight="false" outlineLevel="0" collapsed="false">
      <c r="A77" s="11" t="s">
        <v>119</v>
      </c>
    </row>
    <row r="78" customFormat="false" ht="15" hidden="false" customHeight="false" outlineLevel="0" collapsed="false">
      <c r="A78" s="17" t="s">
        <v>119</v>
      </c>
      <c r="B78" s="12" t="s">
        <v>73</v>
      </c>
      <c r="C78" s="14" t="n">
        <v>6000</v>
      </c>
      <c r="D78" s="14" t="n">
        <v>6000</v>
      </c>
      <c r="E78" s="14" t="n">
        <v>6000</v>
      </c>
      <c r="F78" s="14" t="n">
        <v>6000</v>
      </c>
      <c r="G78" s="14" t="n">
        <v>6000</v>
      </c>
      <c r="H78" s="14" t="n">
        <v>6000</v>
      </c>
      <c r="I78" s="14" t="n">
        <v>6000</v>
      </c>
      <c r="J78" s="14" t="n">
        <v>6000</v>
      </c>
      <c r="K78" s="14" t="n">
        <v>6000</v>
      </c>
      <c r="L78" s="14" t="n">
        <v>6000</v>
      </c>
      <c r="M78" s="14" t="n">
        <v>6000</v>
      </c>
      <c r="N78" s="14" t="n">
        <v>6000</v>
      </c>
      <c r="O78" s="18" t="n">
        <f aca="false">SUM(C78:N78)</f>
        <v>72000</v>
      </c>
    </row>
    <row r="79" customFormat="false" ht="15" hidden="false" customHeight="false" outlineLevel="0" collapsed="false">
      <c r="A79" s="19" t="s">
        <v>120</v>
      </c>
      <c r="B79" s="20"/>
      <c r="C79" s="21" t="n">
        <f aca="false">SUM(C78:C78)</f>
        <v>6000</v>
      </c>
      <c r="D79" s="21" t="n">
        <f aca="false">SUM(D78:D78)</f>
        <v>6000</v>
      </c>
      <c r="E79" s="21" t="n">
        <f aca="false">SUM(E78:E78)</f>
        <v>6000</v>
      </c>
      <c r="F79" s="21" t="n">
        <f aca="false">SUM(F78:F78)</f>
        <v>6000</v>
      </c>
      <c r="G79" s="21" t="n">
        <f aca="false">SUM(G78:G78)</f>
        <v>6000</v>
      </c>
      <c r="H79" s="21" t="n">
        <f aca="false">SUM(H78:H78)</f>
        <v>6000</v>
      </c>
      <c r="I79" s="21" t="n">
        <f aca="false">SUM(I78:I78)</f>
        <v>6000</v>
      </c>
      <c r="J79" s="21" t="n">
        <f aca="false">SUM(J78:J78)</f>
        <v>6000</v>
      </c>
      <c r="K79" s="21" t="n">
        <f aca="false">SUM(K78:K78)</f>
        <v>6000</v>
      </c>
      <c r="L79" s="21" t="n">
        <f aca="false">SUM(L78:L78)</f>
        <v>6000</v>
      </c>
      <c r="M79" s="21" t="n">
        <f aca="false">SUM(M78:M78)</f>
        <v>6000</v>
      </c>
      <c r="N79" s="21" t="n">
        <f aca="false">SUM(N78:N78)</f>
        <v>6000</v>
      </c>
      <c r="O79" s="21" t="n">
        <f aca="false">SUM(O78:O78)</f>
        <v>72000</v>
      </c>
    </row>
    <row r="80" customFormat="false" ht="15" hidden="false" customHeight="false" outlineLevel="0" collapsed="false">
      <c r="A80" s="11" t="s">
        <v>121</v>
      </c>
    </row>
    <row r="81" customFormat="false" ht="15" hidden="false" customHeight="false" outlineLevel="0" collapsed="false">
      <c r="A81" s="17" t="s">
        <v>122</v>
      </c>
      <c r="B81" s="12" t="s">
        <v>73</v>
      </c>
      <c r="C81" s="14"/>
      <c r="D81" s="14"/>
      <c r="E81" s="14" t="n">
        <v>22000</v>
      </c>
      <c r="F81" s="14"/>
      <c r="G81" s="14"/>
      <c r="H81" s="14" t="n">
        <v>22000</v>
      </c>
      <c r="I81" s="14"/>
      <c r="J81" s="14"/>
      <c r="K81" s="14" t="n">
        <v>22000</v>
      </c>
      <c r="L81" s="14"/>
      <c r="M81" s="14"/>
      <c r="N81" s="14" t="n">
        <v>22000</v>
      </c>
      <c r="O81" s="18" t="n">
        <f aca="false">SUM(C81:N81)</f>
        <v>88000</v>
      </c>
    </row>
    <row r="82" customFormat="false" ht="15" hidden="false" customHeight="false" outlineLevel="0" collapsed="false">
      <c r="A82" s="17" t="s">
        <v>123</v>
      </c>
      <c r="B82" s="12" t="s">
        <v>73</v>
      </c>
      <c r="C82" s="14" t="n">
        <v>1800</v>
      </c>
      <c r="D82" s="14" t="n">
        <v>1800</v>
      </c>
      <c r="E82" s="14" t="n">
        <v>1800</v>
      </c>
      <c r="F82" s="14" t="n">
        <v>1800</v>
      </c>
      <c r="G82" s="14" t="n">
        <v>1800</v>
      </c>
      <c r="H82" s="14" t="n">
        <v>1800</v>
      </c>
      <c r="I82" s="14" t="n">
        <v>1800</v>
      </c>
      <c r="J82" s="14" t="n">
        <v>1800</v>
      </c>
      <c r="K82" s="14" t="n">
        <v>1800</v>
      </c>
      <c r="L82" s="14" t="n">
        <v>1800</v>
      </c>
      <c r="M82" s="14" t="n">
        <v>1800</v>
      </c>
      <c r="N82" s="14" t="n">
        <v>1800</v>
      </c>
      <c r="O82" s="18" t="n">
        <f aca="false">SUM(C82:N82)</f>
        <v>21600</v>
      </c>
    </row>
    <row r="83" customFormat="false" ht="15" hidden="false" customHeight="false" outlineLevel="0" collapsed="false">
      <c r="A83" s="19" t="s">
        <v>124</v>
      </c>
      <c r="B83" s="20"/>
      <c r="C83" s="21" t="n">
        <f aca="false">SUM(C81:C82)</f>
        <v>1800</v>
      </c>
      <c r="D83" s="21" t="n">
        <f aca="false">SUM(D81:D82)</f>
        <v>1800</v>
      </c>
      <c r="E83" s="21" t="n">
        <f aca="false">SUM(E81:E82)</f>
        <v>23800</v>
      </c>
      <c r="F83" s="21" t="n">
        <f aca="false">SUM(F81:F82)</f>
        <v>1800</v>
      </c>
      <c r="G83" s="21" t="n">
        <f aca="false">SUM(G81:G82)</f>
        <v>1800</v>
      </c>
      <c r="H83" s="21" t="n">
        <f aca="false">SUM(H81:H82)</f>
        <v>23800</v>
      </c>
      <c r="I83" s="21" t="n">
        <f aca="false">SUM(I81:I82)</f>
        <v>1800</v>
      </c>
      <c r="J83" s="21" t="n">
        <f aca="false">SUM(J81:J82)</f>
        <v>1800</v>
      </c>
      <c r="K83" s="21" t="n">
        <f aca="false">SUM(K81:K82)</f>
        <v>23800</v>
      </c>
      <c r="L83" s="21" t="n">
        <f aca="false">SUM(L81:L82)</f>
        <v>1800</v>
      </c>
      <c r="M83" s="21" t="n">
        <f aca="false">SUM(M81:M82)</f>
        <v>1800</v>
      </c>
      <c r="N83" s="21" t="n">
        <f aca="false">SUM(N81:N82)</f>
        <v>23800</v>
      </c>
      <c r="O83" s="21" t="n">
        <f aca="false">SUM(O81:O82)</f>
        <v>109600</v>
      </c>
    </row>
    <row r="84" customFormat="false" ht="15" hidden="false" customHeight="false" outlineLevel="0" collapsed="false">
      <c r="A84" s="11" t="s">
        <v>125</v>
      </c>
    </row>
    <row r="85" customFormat="false" ht="15" hidden="false" customHeight="false" outlineLevel="0" collapsed="false">
      <c r="A85" s="17" t="s">
        <v>126</v>
      </c>
      <c r="B85" s="12" t="s">
        <v>52</v>
      </c>
      <c r="C85" s="14"/>
      <c r="D85" s="14"/>
      <c r="E85" s="14"/>
      <c r="F85" s="14"/>
      <c r="G85" s="14"/>
      <c r="H85" s="14"/>
      <c r="I85" s="14" t="n">
        <v>45000</v>
      </c>
      <c r="J85" s="14"/>
      <c r="K85" s="14"/>
      <c r="L85" s="14"/>
      <c r="M85" s="14"/>
      <c r="N85" s="14"/>
      <c r="O85" s="18" t="n">
        <f aca="false">SUM(C85:N85)</f>
        <v>45000</v>
      </c>
    </row>
    <row r="86" customFormat="false" ht="15" hidden="false" customHeight="false" outlineLevel="0" collapsed="false">
      <c r="A86" s="19" t="s">
        <v>127</v>
      </c>
      <c r="B86" s="20"/>
      <c r="C86" s="21" t="n">
        <f aca="false">SUM(C85:C85)</f>
        <v>0</v>
      </c>
      <c r="D86" s="21" t="n">
        <f aca="false">SUM(D85:D85)</f>
        <v>0</v>
      </c>
      <c r="E86" s="21" t="n">
        <f aca="false">SUM(E85:E85)</f>
        <v>0</v>
      </c>
      <c r="F86" s="21" t="n">
        <f aca="false">SUM(F85:F85)</f>
        <v>0</v>
      </c>
      <c r="G86" s="21" t="n">
        <f aca="false">SUM(G85:G85)</f>
        <v>0</v>
      </c>
      <c r="H86" s="21" t="n">
        <f aca="false">SUM(H85:H85)</f>
        <v>0</v>
      </c>
      <c r="I86" s="21" t="n">
        <f aca="false">SUM(I85:I85)</f>
        <v>45000</v>
      </c>
      <c r="J86" s="21" t="n">
        <f aca="false">SUM(J85:J85)</f>
        <v>0</v>
      </c>
      <c r="K86" s="21" t="n">
        <f aca="false">SUM(K85:K85)</f>
        <v>0</v>
      </c>
      <c r="L86" s="21" t="n">
        <f aca="false">SUM(L85:L85)</f>
        <v>0</v>
      </c>
      <c r="M86" s="21" t="n">
        <f aca="false">SUM(M85:M85)</f>
        <v>0</v>
      </c>
      <c r="N86" s="21" t="n">
        <f aca="false">SUM(N85:N85)</f>
        <v>0</v>
      </c>
      <c r="O86" s="21" t="n">
        <f aca="false">SUM(O85:O85)</f>
        <v>45000</v>
      </c>
    </row>
    <row r="87" customFormat="false" ht="15" hidden="false" customHeight="false" outlineLevel="0" collapsed="false">
      <c r="A87" s="22" t="s">
        <v>128</v>
      </c>
      <c r="B87" s="22"/>
      <c r="C87" s="23" t="n">
        <f aca="false">C39+C43+C46+C51+C55+C59+C63+C69+C73+C76+C79+C83+C86</f>
        <v>40850</v>
      </c>
      <c r="D87" s="23" t="n">
        <f aca="false">D39+D43+D46+D51+D55+D59+D63+D69+D73+D76+D79+D83+D86</f>
        <v>45350</v>
      </c>
      <c r="E87" s="23" t="n">
        <f aca="false">E39+E43+E46+E51+E55+E59+E63+E69+E73+E76+E79+E83+E86</f>
        <v>109850</v>
      </c>
      <c r="F87" s="23" t="n">
        <f aca="false">F39+F43+F46+F51+F55+F59+F63+F69+F73+F76+F79+F83+F86</f>
        <v>48050</v>
      </c>
      <c r="G87" s="23" t="n">
        <f aca="false">G39+G43+G46+G51+G55+G59+G63+G69+G73+G76+G79+G83+G86</f>
        <v>44950</v>
      </c>
      <c r="H87" s="23" t="n">
        <f aca="false">H39+H43+H46+H51+H55+H59+H63+H69+H73+H76+H79+H83+H86</f>
        <v>67750</v>
      </c>
      <c r="I87" s="23" t="n">
        <f aca="false">I39+I43+I46+I51+I55+I59+I63+I69+I73+I76+I79+I83+I86</f>
        <v>86850</v>
      </c>
      <c r="J87" s="23" t="n">
        <f aca="false">J39+J43+J46+J51+J55+J59+J63+J69+J73+J76+J79+J83+J86</f>
        <v>112250</v>
      </c>
      <c r="K87" s="23" t="n">
        <f aca="false">K39+K43+K46+K51+K55+K59+K63+K69+K73+K76+K79+K83+K86</f>
        <v>70450</v>
      </c>
      <c r="L87" s="23" t="n">
        <f aca="false">L39+L43+L46+L51+L55+L59+L63+L69+L73+L76+L79+L83+L86</f>
        <v>35650</v>
      </c>
      <c r="M87" s="23" t="n">
        <f aca="false">M39+M43+M46+M51+M55+M59+M63+M69+M73+M76+M79+M83+M86</f>
        <v>39850</v>
      </c>
      <c r="N87" s="23" t="n">
        <f aca="false">N39+N43+N46+N51+N55+N59+N63+N69+N73+N76+N79+N83+N86</f>
        <v>68450</v>
      </c>
      <c r="O87" s="23" t="n">
        <f aca="false">O39+O43+O46+O51+O55+O59+O63+O69+O73+O76+O79+O83+O86</f>
        <v>770300</v>
      </c>
    </row>
    <row r="89" customFormat="false" ht="15" hidden="false" customHeight="false" outlineLevel="0" collapsed="false">
      <c r="A89" s="11" t="s">
        <v>129</v>
      </c>
      <c r="C89" s="15" t="n">
        <f aca="false">C33-C87</f>
        <v>-39350</v>
      </c>
      <c r="D89" s="15" t="n">
        <f aca="false">D33-D87</f>
        <v>-43850</v>
      </c>
      <c r="E89" s="15" t="n">
        <f aca="false">E33-E87</f>
        <v>-108350</v>
      </c>
      <c r="F89" s="15" t="n">
        <f aca="false">F33-F87</f>
        <v>16950</v>
      </c>
      <c r="G89" s="15" t="n">
        <f aca="false">G33-G87</f>
        <v>78550</v>
      </c>
      <c r="H89" s="15" t="n">
        <f aca="false">H33-H87</f>
        <v>-9450</v>
      </c>
      <c r="I89" s="15" t="n">
        <f aca="false">I33-I87</f>
        <v>9150</v>
      </c>
      <c r="J89" s="15" t="n">
        <f aca="false">J33-J87</f>
        <v>21250</v>
      </c>
      <c r="K89" s="15" t="n">
        <f aca="false">K33-K87</f>
        <v>15550</v>
      </c>
      <c r="L89" s="15" t="n">
        <f aca="false">L33-L87</f>
        <v>7850</v>
      </c>
      <c r="M89" s="15" t="n">
        <f aca="false">M33-M87</f>
        <v>-9850</v>
      </c>
      <c r="N89" s="15" t="n">
        <f aca="false">N33-N87</f>
        <v>-42150</v>
      </c>
      <c r="O89" s="15" t="n">
        <f aca="false">O33-O87</f>
        <v>-103700</v>
      </c>
    </row>
    <row r="91" customFormat="false" ht="15" hidden="false" customHeight="false" outlineLevel="0" collapsed="false">
      <c r="A91" s="16" t="s">
        <v>130</v>
      </c>
    </row>
    <row r="92" customFormat="false" ht="15" hidden="false" customHeight="false" outlineLevel="0" collapsed="false">
      <c r="A92" s="17" t="s">
        <v>131</v>
      </c>
      <c r="C92" s="24" t="n">
        <v>0.1</v>
      </c>
    </row>
    <row r="93" customFormat="false" ht="15" hidden="false" customHeight="false" outlineLevel="0" collapsed="false">
      <c r="A93" s="17" t="s">
        <v>132</v>
      </c>
      <c r="C93" s="18" t="n">
        <f aca="false">SUMIFS(C9:C32,$B$9:$B$32,"Y")*$C$92</f>
        <v>0</v>
      </c>
      <c r="D93" s="18" t="n">
        <f aca="false">SUMIFS(D9:D32,$B$9:$B$32,"Y")*$C$92</f>
        <v>150</v>
      </c>
      <c r="E93" s="18" t="n">
        <f aca="false">SUMIFS(E9:E32,$B$9:$B$32,"Y")*$C$92</f>
        <v>150</v>
      </c>
      <c r="F93" s="18" t="n">
        <f aca="false">SUMIFS(F9:F32,$B$9:$B$32,"Y")*$C$92</f>
        <v>6350</v>
      </c>
      <c r="G93" s="18" t="n">
        <f aca="false">SUMIFS(G9:G32,$B$9:$B$32,"Y")*$C$92</f>
        <v>12350</v>
      </c>
      <c r="H93" s="18" t="n">
        <f aca="false">SUMIFS(H9:H32,$B$9:$B$32,"Y")*$C$92</f>
        <v>5800</v>
      </c>
      <c r="I93" s="18" t="n">
        <f aca="false">SUMIFS(I9:I32,$B$9:$B$32,"Y")*$C$92</f>
        <v>9600</v>
      </c>
      <c r="J93" s="18" t="n">
        <f aca="false">SUMIFS(J9:J32,$B$9:$B$32,"Y")*$C$92</f>
        <v>13200</v>
      </c>
      <c r="K93" s="18" t="n">
        <f aca="false">SUMIFS(K9:K32,$B$9:$B$32,"Y")*$C$92</f>
        <v>8600</v>
      </c>
      <c r="L93" s="18" t="n">
        <f aca="false">SUMIFS(L9:L32,$B$9:$B$32,"Y")*$C$92</f>
        <v>4200</v>
      </c>
      <c r="M93" s="18" t="n">
        <f aca="false">SUMIFS(M9:M32,$B$9:$B$32,"Y")*$C$92</f>
        <v>3000</v>
      </c>
      <c r="N93" s="18" t="n">
        <f aca="false">SUMIFS(N9:N32,$B$9:$B$32,"Y")*$C$92</f>
        <v>2600</v>
      </c>
      <c r="O93" s="18" t="n">
        <f aca="false">SUM(C93:N93)</f>
        <v>66000</v>
      </c>
    </row>
    <row r="94" customFormat="false" ht="15" hidden="false" customHeight="false" outlineLevel="0" collapsed="false">
      <c r="A94" s="17" t="s">
        <v>133</v>
      </c>
      <c r="C94" s="18" t="n">
        <f aca="false">SUMIFS(C36:C86,$B$36:$B$86,"Y")*$C$92</f>
        <v>2390</v>
      </c>
      <c r="D94" s="18" t="n">
        <f aca="false">SUMIFS(D36:D86,$B$36:$B$86,"Y")*$C$92</f>
        <v>2840</v>
      </c>
      <c r="E94" s="18" t="n">
        <f aca="false">SUMIFS(E36:E86,$B$36:$B$86,"Y")*$C$92</f>
        <v>6790</v>
      </c>
      <c r="F94" s="18" t="n">
        <f aca="false">SUMIFS(F36:F86,$B$36:$B$86,"Y")*$C$92</f>
        <v>2990</v>
      </c>
      <c r="G94" s="18" t="n">
        <f aca="false">SUMIFS(G36:G86,$B$36:$B$86,"Y")*$C$92</f>
        <v>2650</v>
      </c>
      <c r="H94" s="18" t="n">
        <f aca="false">SUMIFS(H36:H86,$B$36:$B$86,"Y")*$C$92</f>
        <v>2460</v>
      </c>
      <c r="I94" s="18" t="n">
        <f aca="false">SUMIFS(I36:I86,$B$36:$B$86,"Y")*$C$92</f>
        <v>6850</v>
      </c>
      <c r="J94" s="18" t="n">
        <f aca="false">SUMIFS(J36:J86,$B$36:$B$86,"Y")*$C$92</f>
        <v>9370</v>
      </c>
      <c r="K94" s="18" t="n">
        <f aca="false">SUMIFS(K36:K86,$B$36:$B$86,"Y")*$C$92</f>
        <v>2760</v>
      </c>
      <c r="L94" s="18" t="n">
        <f aca="false">SUMIFS(L36:L86,$B$36:$B$86,"Y")*$C$92</f>
        <v>1820</v>
      </c>
      <c r="M94" s="18" t="n">
        <f aca="false">SUMIFS(M36:M86,$B$36:$B$86,"Y")*$C$92</f>
        <v>2230</v>
      </c>
      <c r="N94" s="18" t="n">
        <f aca="false">SUMIFS(N36:N86,$B$36:$B$86,"Y")*$C$92</f>
        <v>2600</v>
      </c>
      <c r="O94" s="18" t="n">
        <f aca="false">SUM(C94:N94)</f>
        <v>45750</v>
      </c>
    </row>
    <row r="95" customFormat="false" ht="15" hidden="false" customHeight="false" outlineLevel="0" collapsed="false">
      <c r="A95" s="17" t="s">
        <v>134</v>
      </c>
      <c r="C95" s="18" t="n">
        <f aca="false">C93-C94</f>
        <v>-2390</v>
      </c>
      <c r="D95" s="18" t="n">
        <f aca="false">D93-D94</f>
        <v>-2690</v>
      </c>
      <c r="E95" s="18" t="n">
        <f aca="false">E93-E94</f>
        <v>-6640</v>
      </c>
      <c r="F95" s="18" t="n">
        <f aca="false">F93-F94</f>
        <v>3360</v>
      </c>
      <c r="G95" s="18" t="n">
        <f aca="false">G93-G94</f>
        <v>9700</v>
      </c>
      <c r="H95" s="18" t="n">
        <f aca="false">H93-H94</f>
        <v>3340</v>
      </c>
      <c r="I95" s="18" t="n">
        <f aca="false">I93-I94</f>
        <v>2750</v>
      </c>
      <c r="J95" s="18" t="n">
        <f aca="false">J93-J94</f>
        <v>3830</v>
      </c>
      <c r="K95" s="18" t="n">
        <f aca="false">K93-K94</f>
        <v>5840</v>
      </c>
      <c r="L95" s="18" t="n">
        <f aca="false">L93-L94</f>
        <v>2380</v>
      </c>
      <c r="M95" s="18" t="n">
        <f aca="false">M93-M94</f>
        <v>770</v>
      </c>
      <c r="N95" s="18" t="n">
        <f aca="false">N93-N94</f>
        <v>0</v>
      </c>
      <c r="O95" s="18" t="n">
        <f aca="false">O93-O94</f>
        <v>20250</v>
      </c>
    </row>
    <row r="96" customFormat="false" ht="15" hidden="false" customHeight="false" outlineLevel="0" collapsed="false">
      <c r="A96" s="17" t="s">
        <v>135</v>
      </c>
      <c r="C96" s="14" t="n">
        <v>3500</v>
      </c>
    </row>
    <row r="97" customFormat="false" ht="15" hidden="false" customHeight="false" outlineLevel="0" collapsed="false">
      <c r="A97" s="17" t="s">
        <v>136</v>
      </c>
      <c r="C97" s="25" t="n">
        <v>1</v>
      </c>
      <c r="D97" s="25" t="n">
        <v>0</v>
      </c>
      <c r="E97" s="25" t="n">
        <v>0</v>
      </c>
      <c r="F97" s="25" t="n">
        <v>1</v>
      </c>
      <c r="G97" s="25" t="n">
        <v>0</v>
      </c>
      <c r="H97" s="25" t="n">
        <v>0</v>
      </c>
      <c r="I97" s="25" t="n">
        <v>0</v>
      </c>
      <c r="J97" s="25" t="n">
        <v>1</v>
      </c>
      <c r="K97" s="25" t="n">
        <v>0</v>
      </c>
      <c r="L97" s="25" t="n">
        <v>1</v>
      </c>
      <c r="M97" s="25" t="n">
        <v>0</v>
      </c>
      <c r="N97" s="25" t="n">
        <v>0</v>
      </c>
    </row>
    <row r="98" customFormat="false" ht="15" hidden="true" customHeight="false" outlineLevel="0" collapsed="false">
      <c r="A98" s="26" t="s">
        <v>137</v>
      </c>
      <c r="C98" s="27" t="n">
        <v>1</v>
      </c>
      <c r="D98" s="27" t="n">
        <v>2</v>
      </c>
      <c r="E98" s="27" t="n">
        <v>3</v>
      </c>
      <c r="F98" s="27" t="n">
        <v>4</v>
      </c>
      <c r="G98" s="27" t="n">
        <v>5</v>
      </c>
      <c r="H98" s="27" t="n">
        <v>6</v>
      </c>
      <c r="I98" s="27" t="n">
        <v>7</v>
      </c>
      <c r="J98" s="27" t="n">
        <v>8</v>
      </c>
      <c r="K98" s="27" t="n">
        <v>9</v>
      </c>
      <c r="L98" s="27" t="n">
        <v>10</v>
      </c>
      <c r="M98" s="27" t="n">
        <v>11</v>
      </c>
      <c r="N98" s="27" t="n">
        <v>12</v>
      </c>
    </row>
    <row r="99" customFormat="false" ht="15" hidden="false" customHeight="false" outlineLevel="0" collapsed="false">
      <c r="A99" s="17" t="s">
        <v>138</v>
      </c>
      <c r="C99" s="18" t="n">
        <f aca="false">-C$97*($C$96+SUMIFS($C$95:$N$95,$C$98:$N$98,"&lt;="&amp;3*INT((C$98-1)/3))+SUM($B99:B99))</f>
        <v>-3500</v>
      </c>
      <c r="D99" s="18" t="n">
        <f aca="false">-D$97*($C$96+SUMIFS($C$95:$N$95,$C$98:$N$98,"&lt;="&amp;3*INT((D$98-1)/3))+SUM($B99:C99))</f>
        <v>-0</v>
      </c>
      <c r="E99" s="18" t="n">
        <f aca="false">-E$97*($C$96+SUMIFS($C$95:$N$95,$C$98:$N$98,"&lt;="&amp;3*INT((E$98-1)/3))+SUM($B99:D99))</f>
        <v>-0</v>
      </c>
      <c r="F99" s="18" t="n">
        <f aca="false">-F$97*($C$96+SUMIFS($C$95:$N$95,$C$98:$N$98,"&lt;="&amp;3*INT((F$98-1)/3))+SUM($B99:E99))</f>
        <v>11720</v>
      </c>
      <c r="G99" s="18" t="n">
        <f aca="false">-G$97*($C$96+SUMIFS($C$95:$N$95,$C$98:$N$98,"&lt;="&amp;3*INT((G$98-1)/3))+SUM($B99:F99))</f>
        <v>-0</v>
      </c>
      <c r="H99" s="18" t="n">
        <f aca="false">-H$97*($C$96+SUMIFS($C$95:$N$95,$C$98:$N$98,"&lt;="&amp;3*INT((H$98-1)/3))+SUM($B99:G99))</f>
        <v>-0</v>
      </c>
      <c r="I99" s="18" t="n">
        <f aca="false">-I$97*($C$96+SUMIFS($C$95:$N$95,$C$98:$N$98,"&lt;="&amp;3*INT((I$98-1)/3))+SUM($B99:H99))</f>
        <v>-0</v>
      </c>
      <c r="J99" s="18" t="n">
        <f aca="false">-J$97*($C$96+SUMIFS($C$95:$N$95,$C$98:$N$98,"&lt;="&amp;3*INT((J$98-1)/3))+SUM($B99:I99))</f>
        <v>-16400</v>
      </c>
      <c r="K99" s="18" t="n">
        <f aca="false">-K$97*($C$96+SUMIFS($C$95:$N$95,$C$98:$N$98,"&lt;="&amp;3*INT((K$98-1)/3))+SUM($B99:J99))</f>
        <v>-0</v>
      </c>
      <c r="L99" s="18" t="n">
        <f aca="false">-L$97*($C$96+SUMIFS($C$95:$N$95,$C$98:$N$98,"&lt;="&amp;3*INT((L$98-1)/3))+SUM($B99:K99))</f>
        <v>-12420</v>
      </c>
      <c r="M99" s="18" t="n">
        <f aca="false">-M$97*($C$96+SUMIFS($C$95:$N$95,$C$98:$N$98,"&lt;="&amp;3*INT((M$98-1)/3))+SUM($B99:L99))</f>
        <v>-0</v>
      </c>
      <c r="N99" s="18" t="n">
        <f aca="false">-N$97*($C$96+SUMIFS($C$95:$N$95,$C$98:$N$98,"&lt;="&amp;3*INT((N$98-1)/3))+SUM($B99:M99))</f>
        <v>-0</v>
      </c>
      <c r="O99" s="18" t="n">
        <f aca="false">SUM(C99:N99)</f>
        <v>-20600</v>
      </c>
    </row>
    <row r="100" customFormat="false" ht="15" hidden="false" customHeight="false" outlineLevel="0" collapsed="false">
      <c r="A100" s="19" t="s">
        <v>139</v>
      </c>
      <c r="B100" s="20"/>
      <c r="C100" s="21" t="n">
        <f aca="false">C93-C94+C99</f>
        <v>-5890</v>
      </c>
      <c r="D100" s="21" t="n">
        <f aca="false">D93-D94+D99</f>
        <v>-2690</v>
      </c>
      <c r="E100" s="21" t="n">
        <f aca="false">E93-E94+E99</f>
        <v>-6640</v>
      </c>
      <c r="F100" s="21" t="n">
        <f aca="false">F93-F94+F99</f>
        <v>15080</v>
      </c>
      <c r="G100" s="21" t="n">
        <f aca="false">G93-G94+G99</f>
        <v>9700</v>
      </c>
      <c r="H100" s="21" t="n">
        <f aca="false">H93-H94+H99</f>
        <v>3340</v>
      </c>
      <c r="I100" s="21" t="n">
        <f aca="false">I93-I94+I99</f>
        <v>2750</v>
      </c>
      <c r="J100" s="21" t="n">
        <f aca="false">J93-J94+J99</f>
        <v>-12570</v>
      </c>
      <c r="K100" s="21" t="n">
        <f aca="false">K93-K94+K99</f>
        <v>5840</v>
      </c>
      <c r="L100" s="21" t="n">
        <f aca="false">L93-L94+L99</f>
        <v>-10040</v>
      </c>
      <c r="M100" s="21" t="n">
        <f aca="false">M93-M94+M99</f>
        <v>770</v>
      </c>
      <c r="N100" s="21" t="n">
        <f aca="false">N93-N94+N99</f>
        <v>0</v>
      </c>
      <c r="O100" s="21" t="n">
        <f aca="false">O93-O94+O99</f>
        <v>-350</v>
      </c>
    </row>
    <row r="102" customFormat="false" ht="15" hidden="false" customHeight="false" outlineLevel="0" collapsed="false">
      <c r="A102" s="16" t="s">
        <v>140</v>
      </c>
    </row>
    <row r="103" customFormat="false" ht="15" hidden="false" customHeight="false" outlineLevel="0" collapsed="false">
      <c r="A103" s="11" t="s">
        <v>141</v>
      </c>
      <c r="C103" s="15" t="n">
        <f aca="false">C89+C100</f>
        <v>-45240</v>
      </c>
      <c r="D103" s="15" t="n">
        <f aca="false">D89+D100</f>
        <v>-46540</v>
      </c>
      <c r="E103" s="15" t="n">
        <f aca="false">E89+E100</f>
        <v>-114990</v>
      </c>
      <c r="F103" s="15" t="n">
        <f aca="false">F89+F100</f>
        <v>32030</v>
      </c>
      <c r="G103" s="15" t="n">
        <f aca="false">G89+G100</f>
        <v>88250</v>
      </c>
      <c r="H103" s="15" t="n">
        <f aca="false">H89+H100</f>
        <v>-6110</v>
      </c>
      <c r="I103" s="15" t="n">
        <f aca="false">I89+I100</f>
        <v>11900</v>
      </c>
      <c r="J103" s="15" t="n">
        <f aca="false">J89+J100</f>
        <v>8680</v>
      </c>
      <c r="K103" s="15" t="n">
        <f aca="false">K89+K100</f>
        <v>21390</v>
      </c>
      <c r="L103" s="15" t="n">
        <f aca="false">L89+L100</f>
        <v>-2190</v>
      </c>
      <c r="M103" s="15" t="n">
        <f aca="false">M89+M100</f>
        <v>-9080</v>
      </c>
      <c r="N103" s="15" t="n">
        <f aca="false">N89+N100</f>
        <v>-42150</v>
      </c>
      <c r="O103" s="15" t="n">
        <f aca="false">O89+O100</f>
        <v>-104050</v>
      </c>
    </row>
    <row r="104" customFormat="false" ht="15" hidden="false" customHeight="false" outlineLevel="0" collapsed="false">
      <c r="A104" s="22" t="s">
        <v>142</v>
      </c>
      <c r="B104" s="22"/>
      <c r="C104" s="23" t="n">
        <f aca="false">C6+C33-C87+C100</f>
        <v>-85240</v>
      </c>
      <c r="D104" s="23" t="n">
        <f aca="false">D6+D33-D87+D100</f>
        <v>-131780</v>
      </c>
      <c r="E104" s="23" t="n">
        <f aca="false">E6+E33-E87+E100</f>
        <v>-246770</v>
      </c>
      <c r="F104" s="23" t="n">
        <f aca="false">F6+F33-F87+F100</f>
        <v>-214740</v>
      </c>
      <c r="G104" s="23" t="n">
        <f aca="false">G6+G33-G87+G100</f>
        <v>-126490</v>
      </c>
      <c r="H104" s="23" t="n">
        <f aca="false">H6+H33-H87+H100</f>
        <v>-132600</v>
      </c>
      <c r="I104" s="23" t="n">
        <f aca="false">I6+I33-I87+I100</f>
        <v>-120700</v>
      </c>
      <c r="J104" s="23" t="n">
        <f aca="false">J6+J33-J87+J100</f>
        <v>-112020</v>
      </c>
      <c r="K104" s="23" t="n">
        <f aca="false">K6+K33-K87+K100</f>
        <v>-90630</v>
      </c>
      <c r="L104" s="23" t="n">
        <f aca="false">L6+L33-L87+L100</f>
        <v>-92820</v>
      </c>
      <c r="M104" s="23" t="n">
        <f aca="false">M6+M33-M87+M100</f>
        <v>-101900</v>
      </c>
      <c r="N104" s="23" t="n">
        <f aca="false">N6+N33-N87+N100</f>
        <v>-144050</v>
      </c>
      <c r="O104" s="23" t="n">
        <f aca="false">N104</f>
        <v>-144050</v>
      </c>
    </row>
    <row r="105" customFormat="false" ht="15" hidden="false" customHeight="false" outlineLevel="0" collapsed="false">
      <c r="A105" s="28" t="s">
        <v>143</v>
      </c>
      <c r="C105" s="14" t="n">
        <v>-250000</v>
      </c>
      <c r="D105" s="14" t="n">
        <v>-250000</v>
      </c>
      <c r="E105" s="14" t="n">
        <v>-250000</v>
      </c>
      <c r="F105" s="14" t="n">
        <v>-250000</v>
      </c>
      <c r="G105" s="14" t="n">
        <v>-250000</v>
      </c>
      <c r="H105" s="14" t="n">
        <v>-250000</v>
      </c>
      <c r="I105" s="14" t="n">
        <v>-250000</v>
      </c>
      <c r="J105" s="14" t="n">
        <v>-250000</v>
      </c>
      <c r="K105" s="14" t="n">
        <v>-250000</v>
      </c>
      <c r="L105" s="14" t="n">
        <v>-250000</v>
      </c>
      <c r="M105" s="14" t="n">
        <v>-250000</v>
      </c>
      <c r="N105" s="14" t="n">
        <v>-250000</v>
      </c>
    </row>
    <row r="106" customFormat="false" ht="15" hidden="false" customHeight="false" outlineLevel="0" collapsed="false">
      <c r="A106" s="11" t="s">
        <v>144</v>
      </c>
      <c r="C106" s="29" t="n">
        <f aca="false">C104-C105</f>
        <v>164760</v>
      </c>
      <c r="D106" s="29" t="n">
        <f aca="false">D104-D105</f>
        <v>118220</v>
      </c>
      <c r="E106" s="29" t="n">
        <f aca="false">E104-E105</f>
        <v>3230</v>
      </c>
      <c r="F106" s="29" t="n">
        <f aca="false">F104-F105</f>
        <v>35260</v>
      </c>
      <c r="G106" s="29" t="n">
        <f aca="false">G104-G105</f>
        <v>123510</v>
      </c>
      <c r="H106" s="29" t="n">
        <f aca="false">H104-H105</f>
        <v>117400</v>
      </c>
      <c r="I106" s="29" t="n">
        <f aca="false">I104-I105</f>
        <v>129300</v>
      </c>
      <c r="J106" s="29" t="n">
        <f aca="false">J104-J105</f>
        <v>137980</v>
      </c>
      <c r="K106" s="29" t="n">
        <f aca="false">K104-K105</f>
        <v>159370</v>
      </c>
      <c r="L106" s="29" t="n">
        <f aca="false">L104-L105</f>
        <v>157180</v>
      </c>
      <c r="M106" s="29" t="n">
        <f aca="false">M104-M105</f>
        <v>148100</v>
      </c>
      <c r="N106" s="29" t="n">
        <f aca="false">N104-N105</f>
        <v>105950</v>
      </c>
    </row>
    <row r="108" customFormat="false" ht="15" hidden="false" customHeight="false" outlineLevel="0" collapsed="false">
      <c r="A108" s="16" t="s">
        <v>145</v>
      </c>
    </row>
    <row r="109" customFormat="false" ht="15" hidden="false" customHeight="false" outlineLevel="0" collapsed="false">
      <c r="A109" s="28" t="s">
        <v>146</v>
      </c>
      <c r="C109" s="30" t="n">
        <f aca="false">COUNTIF(C106:N106,"&lt;0")</f>
        <v>0</v>
      </c>
    </row>
    <row r="110" customFormat="false" ht="15" hidden="false" customHeight="false" outlineLevel="0" collapsed="false">
      <c r="A110" s="28" t="s">
        <v>147</v>
      </c>
      <c r="C110" s="15" t="n">
        <f aca="false">MIN(C104:N104)</f>
        <v>-246770</v>
      </c>
    </row>
    <row r="111" customFormat="false" ht="15" hidden="false" customHeight="false" outlineLevel="0" collapsed="false">
      <c r="A111" s="28" t="s">
        <v>148</v>
      </c>
      <c r="C111" s="31" t="str">
        <f aca="false">INDEX(C$5:N$5,MATCH(MIN(C104:N104),C104:N104,0))</f>
        <v>Sep</v>
      </c>
    </row>
    <row r="112" customFormat="false" ht="15" hidden="false" customHeight="false" outlineLevel="0" collapsed="false">
      <c r="A112" s="28" t="s">
        <v>149</v>
      </c>
      <c r="C112" s="29" t="n">
        <f aca="false">MIN(C106:N106)</f>
        <v>3230</v>
      </c>
    </row>
    <row r="113" customFormat="false" ht="15" hidden="false" customHeight="false" outlineLevel="0" collapsed="false">
      <c r="A113" s="28" t="s">
        <v>150</v>
      </c>
      <c r="C113" s="15" t="n">
        <f aca="false">$C$96+O95+O99</f>
        <v>3150</v>
      </c>
    </row>
  </sheetData>
  <dataValidations count="2">
    <dataValidation allowBlank="true" error="Enter 1 for a BAS month or 0 otherwise." errorStyle="stop" operator="between" showDropDown="false" showErrorMessage="false" showInputMessage="false" sqref="C97:N97" type="whole">
      <formula1>0</formula1>
      <formula2>1</formula2>
    </dataValidation>
    <dataValidation allowBlank="true" error="Choose a value from the list." errorStyle="stop" errorTitle="Invalid entry" operator="between" showDropDown="false" showErrorMessage="false" showInputMessage="false" sqref="B9:B86" type="list">
      <formula1>"Y,N"</formula1>
      <formula2>0</formula2>
    </dataValidation>
  </dataValidations>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2026-10-26T07:40:22Z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