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_rels/drawing1.xml.rels" ContentType="application/vnd.openxmlformats-package.relationships+xml"/>
  <Override PartName="/xl/drawings/drawing1.xml" ContentType="application/vnd.openxmlformats-officedocument.drawing+xml"/>
  <Override PartName="/xl/_rels/workbook.xml.rels" ContentType="application/vnd.openxmlformats-package.relationships+xml"/>
  <Override PartName="/xl/media/image1.png" ContentType="image/png"/>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Read me" sheetId="1" state="visible" r:id="rId3"/>
    <sheet name="YIYO cashflow" sheetId="2" state="visible" r:id="rId4"/>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<sst xmlns="http://schemas.openxmlformats.org/spreadsheetml/2006/main" count="157" uniqueCount="133">
  <si>
    <t xml:space="preserve">RIC year in year out (YIYO) cashflow budget</t>
  </si>
  <si>
    <t xml:space="preserve">Farm CFO by Clunes Rural</t>
  </si>
  <si>
    <t xml:space="preserve">Version 1.0, October 2026</t>
  </si>
  <si>
    <t xml:space="preserve">What this template is for</t>
  </si>
  <si>
    <t xml:space="preserve">A one page cashflow budget for an average year once the business is running at optimum stocking or cropping rates, set out the way the Regional Investment Corporation (RIC) asks for it in its loan document checklist. It shows income by enterprise, operating costs, overheads, drawings, tax, existing and proposed debt servicing, and the surplus left after all commitments.</t>
  </si>
  <si>
    <t xml:space="preserve">How to use it</t>
  </si>
  <si>
    <t xml:space="preserve">1. Go to the YIYO cashflow sheet. Enter your business name and the financial year in which you expect to reach optimum stocking or cropping levels.</t>
  </si>
  <si>
    <t xml:space="preserve">2. Enter income by enterprise as quantity x price, using long term average yields, weights and prices rather than this year's figures.</t>
  </si>
  <si>
    <t xml:space="preserve">3. Enter annual operating costs, overheads, drawings and an estimate of income tax at those optimum levels.</t>
  </si>
  <si>
    <t xml:space="preserve">4. List existing loans with balance, rate and annual repayment, then the proposed RIC loan and any other proposed borrowing with amount, rate, term and repayment type.</t>
  </si>
  <si>
    <t xml:space="preserve">5. Check the surplus after debt servicing and the debt servicing cover at the bottom. Replace every blue example figure with your own.</t>
  </si>
  <si>
    <t xml:space="preserve">What RIC asks for</t>
  </si>
  <si>
    <t xml:space="preserve">RIC's Loan Document Checklist (design date 04/26) asks for a detailed cashflow forecast representing the average business turnover once you achieve 'year in year out' (YIYO) production levels at optimum stocking or cropping rates, for a long term average going forward.</t>
  </si>
  <si>
    <t xml:space="preserve">RIC notes it may take time to reach YIYO production, so it seeks forecasts representing optimum output levels being achieved at a year which you nominate. Enter that year at the top of the sheet.</t>
  </si>
  <si>
    <t xml:space="preserve">The checklist also says a detailed business plan aligned to your YIYO projections will be required to support your application.</t>
  </si>
  <si>
    <t xml:space="preserve">RIC's own form and checklist are the final word. Check the current version on the RIC website before you apply, and use RIC's form if one is provided. This template is a working draft to get your numbers together.</t>
  </si>
  <si>
    <t xml:space="preserve">Source: RIC Loan Document Checklist, https://www.ric.gov.au/sites/default/files/documents/RIC-Loan-Document-Checklist-0426.pdf</t>
  </si>
  <si>
    <t xml:space="preserve">Notes</t>
  </si>
  <si>
    <t xml:space="preserve">All amounts are annual, in AUD and exclude GST.</t>
  </si>
  <si>
    <t xml:space="preserve">Proposed loan repayment: Principal and interest uses the Excel PMT function (equal annual repayments over the term). Interest only = amount x rate.</t>
  </si>
  <si>
    <t xml:space="preserve">Cash available for debt servicing = income less operating costs, overheads, drawings and tax.</t>
  </si>
  <si>
    <t xml:space="preserve">Debt servicing cover = cash available for debt servicing / total debt servicing. Above 1.00x means the year's commitments are covered.</t>
  </si>
  <si>
    <t xml:space="preserve">The example figures and the example interest rates are for illustration only. They are not RIC loan terms or current rates.</t>
  </si>
  <si>
    <t xml:space="preserve">Colour key</t>
  </si>
  <si>
    <t xml:space="preserve">Blue text on a sand fill = input. Type your own figures over these cells.</t>
  </si>
  <si>
    <t xml:space="preserve">Black text = formula. These cells calculate automatically, so please don't type over them.</t>
  </si>
  <si>
    <t xml:space="preserve">Wheat fill = key totals.</t>
  </si>
  <si>
    <t xml:space="preserve">Amounts are in Australian dollars (AUD). Dates are dd/mm/yyyy. The year runs 1 July to 30 June.</t>
  </si>
  <si>
    <t xml:space="preserve">Version</t>
  </si>
  <si>
    <t xml:space="preserve">Need a hand?</t>
  </si>
  <si>
    <t xml:space="preserve">Need a hand? Farm CFO prepares budgets, cashflows and bank review packs at fixed prices: farmcfo.com.au/services</t>
  </si>
  <si>
    <t xml:space="preserve">Important</t>
  </si>
  <si>
    <t xml:space="preserve">General information only. This template doesn't take account of your circumstances. Farm CFO is a business name of Levelhead Capital Pty Ltd (ABN 15 703 134 918). farmcfo.com.au · 0412 759 847</t>
  </si>
  <si>
    <t xml:space="preserve">Year in year out (YIYO) cashflow budget</t>
  </si>
  <si>
    <t xml:space="preserve">An average year of turnover once the business reaches optimum stocking or cropping rates. Annual amounts, AUD, excluding GST.</t>
  </si>
  <si>
    <t xml:space="preserve">Blue figures on a sand fill are inputs. Example, replace with your own: the figures shown are examples for illustration only.</t>
  </si>
  <si>
    <t xml:space="preserve">Business name</t>
  </si>
  <si>
    <t xml:space="preserve">Kurrajong Creek Pastoral (an invented example farm)</t>
  </si>
  <si>
    <t xml:space="preserve">Year in which optimum levels are reached</t>
  </si>
  <si>
    <t xml:space="preserve">2028-29</t>
  </si>
  <si>
    <t xml:space="preserve">Financial year you nominate (year ending 30 June)</t>
  </si>
  <si>
    <t xml:space="preserve">Area operated (ha)</t>
  </si>
  <si>
    <t xml:space="preserve">Income by enterprise</t>
  </si>
  <si>
    <t xml:space="preserve">Quantity</t>
  </si>
  <si>
    <t xml:space="preserve">Unit</t>
  </si>
  <si>
    <t xml:space="preserve">Price ($ per unit)</t>
  </si>
  <si>
    <t xml:space="preserve">Annual amount ($)</t>
  </si>
  <si>
    <t xml:space="preserve">Cattle</t>
  </si>
  <si>
    <t xml:space="preserve">Steers sold</t>
  </si>
  <si>
    <t xml:space="preserve">head</t>
  </si>
  <si>
    <t xml:space="preserve">Long term average weight and price</t>
  </si>
  <si>
    <t xml:space="preserve">Heifers sold</t>
  </si>
  <si>
    <t xml:space="preserve">Cull cows and bulls sold</t>
  </si>
  <si>
    <t xml:space="preserve">Sheep and wool</t>
  </si>
  <si>
    <t xml:space="preserve">Wool</t>
  </si>
  <si>
    <t xml:space="preserve">kg greasy</t>
  </si>
  <si>
    <t xml:space="preserve">Average cut x flock size</t>
  </si>
  <si>
    <t xml:space="preserve">Prime lambs sold</t>
  </si>
  <si>
    <t xml:space="preserve">Cull ewes and surplus sheep sold</t>
  </si>
  <si>
    <t xml:space="preserve">Cropping</t>
  </si>
  <si>
    <t xml:space="preserve">Wheat</t>
  </si>
  <si>
    <t xml:space="preserve">tonnes</t>
  </si>
  <si>
    <t xml:space="preserve">Average yield x area sown</t>
  </si>
  <si>
    <t xml:space="preserve">Barley</t>
  </si>
  <si>
    <t xml:space="preserve">Other farm income</t>
  </si>
  <si>
    <t xml:space="preserve">Agistment received</t>
  </si>
  <si>
    <t xml:space="preserve">year</t>
  </si>
  <si>
    <t xml:space="preserve">Fuel tax credits</t>
  </si>
  <si>
    <t xml:space="preserve">Other</t>
  </si>
  <si>
    <t xml:space="preserve">Total income</t>
  </si>
  <si>
    <t xml:space="preserve">Operating (variable) costs</t>
  </si>
  <si>
    <t xml:space="preserve">Purchased feed and supplements</t>
  </si>
  <si>
    <t xml:space="preserve">Animal health</t>
  </si>
  <si>
    <t xml:space="preserve">Shearing and crutching</t>
  </si>
  <si>
    <t xml:space="preserve">Fertiliser</t>
  </si>
  <si>
    <t xml:space="preserve">Seed and chemicals</t>
  </si>
  <si>
    <t xml:space="preserve">Fuel and oil</t>
  </si>
  <si>
    <t xml:space="preserve">Contractors (harvest, spraying)</t>
  </si>
  <si>
    <t xml:space="preserve">Freight</t>
  </si>
  <si>
    <t xml:space="preserve">Selling costs (commission and levies)</t>
  </si>
  <si>
    <t xml:space="preserve">Repairs and maintenance</t>
  </si>
  <si>
    <t xml:space="preserve">Total operating costs</t>
  </si>
  <si>
    <t xml:space="preserve">Gross margin (income less operating costs)</t>
  </si>
  <si>
    <t xml:space="preserve">Overheads</t>
  </si>
  <si>
    <t xml:space="preserve">Wages and superannuation</t>
  </si>
  <si>
    <t xml:space="preserve">Permanent staff</t>
  </si>
  <si>
    <t xml:space="preserve">Rates and land tax</t>
  </si>
  <si>
    <t xml:space="preserve">Insurance</t>
  </si>
  <si>
    <t xml:space="preserve">Electricity and phone (farm share)</t>
  </si>
  <si>
    <t xml:space="preserve">Accounting and advisory</t>
  </si>
  <si>
    <t xml:space="preserve">Bank fees</t>
  </si>
  <si>
    <t xml:space="preserve">Vehicle registration</t>
  </si>
  <si>
    <t xml:space="preserve">Other overheads</t>
  </si>
  <si>
    <t xml:space="preserve">Total overheads</t>
  </si>
  <si>
    <t xml:space="preserve">Operating surplus before drawings, tax and debt servicing</t>
  </si>
  <si>
    <t xml:space="preserve">Drawings and tax</t>
  </si>
  <si>
    <t xml:space="preserve">Drawings (family living costs)</t>
  </si>
  <si>
    <t xml:space="preserve">See the Farm CFO household drawings template</t>
  </si>
  <si>
    <t xml:space="preserve">Income tax (estimate)</t>
  </si>
  <si>
    <t xml:space="preserve">Ask your accountant</t>
  </si>
  <si>
    <t xml:space="preserve">Total drawings and tax</t>
  </si>
  <si>
    <t xml:space="preserve">Cash available for debt servicing</t>
  </si>
  <si>
    <t xml:space="preserve">Existing debt servicing</t>
  </si>
  <si>
    <t xml:space="preserve">Balance ($)</t>
  </si>
  <si>
    <t xml:space="preserve">Rate %</t>
  </si>
  <si>
    <t xml:space="preserve">Interest ($)</t>
  </si>
  <si>
    <t xml:space="preserve">Annual repayment ($)</t>
  </si>
  <si>
    <t xml:space="preserve">Term loan (lender name)</t>
  </si>
  <si>
    <t xml:space="preserve">Principal and interest</t>
  </si>
  <si>
    <t xml:space="preserve">Equipment finance (financier name)</t>
  </si>
  <si>
    <t xml:space="preserve">Other existing loan</t>
  </si>
  <si>
    <t xml:space="preserve">Total existing debt servicing</t>
  </si>
  <si>
    <t xml:space="preserve">Interest column is an estimate: balance x rate</t>
  </si>
  <si>
    <t xml:space="preserve">Proposed debt servicing</t>
  </si>
  <si>
    <t xml:space="preserve">Amount ($)</t>
  </si>
  <si>
    <t xml:space="preserve">Term (years)</t>
  </si>
  <si>
    <t xml:space="preserve">Repayment type</t>
  </si>
  <si>
    <t xml:space="preserve">Proposed RIC loan</t>
  </si>
  <si>
    <t xml:space="preserve">Use the rate and terms RIC offers you</t>
  </si>
  <si>
    <t xml:space="preserve">Other proposed borrowing</t>
  </si>
  <si>
    <t xml:space="preserve">Total proposed debt servicing</t>
  </si>
  <si>
    <t xml:space="preserve">Summary</t>
  </si>
  <si>
    <t xml:space="preserve">Less operating costs</t>
  </si>
  <si>
    <t xml:space="preserve">Less overheads</t>
  </si>
  <si>
    <t xml:space="preserve">Less drawings and tax</t>
  </si>
  <si>
    <t xml:space="preserve">Less existing debt servicing</t>
  </si>
  <si>
    <t xml:space="preserve">Less proposed debt servicing</t>
  </si>
  <si>
    <t xml:space="preserve">Surplus (deficit) after debt servicing</t>
  </si>
  <si>
    <t xml:space="preserve">Year in year out surplus at optimum levels</t>
  </si>
  <si>
    <t xml:space="preserve">Debt servicing cover</t>
  </si>
  <si>
    <t xml:space="preserve">Cash available / total debt servicing</t>
  </si>
  <si>
    <t xml:space="preserve">Total debt after proposed borrowing</t>
  </si>
  <si>
    <t xml:space="preserve">Surplus per hectare</t>
  </si>
</sst>
</file>

<file path=xl/styles.xml><?xml version="1.0" encoding="utf-8"?>
<styleSheet xmlns="http://schemas.openxmlformats.org/spreadsheetml/2006/main">
  <numFmts count="7">
    <numFmt numFmtId="164" formatCode="General"/>
    <numFmt numFmtId="165" formatCode="#,##0;\-#,##0;\-"/>
    <numFmt numFmtId="166" formatCode="\$#,##0.00;&quot;-$&quot;#,##0.00;\-"/>
    <numFmt numFmtId="167" formatCode="\$#,##0;&quot;-$&quot;#,##0;\-"/>
    <numFmt numFmtId="168" formatCode="0.00%"/>
    <numFmt numFmtId="169" formatCode="\$#,##0;[RED]&quot;-$&quot;#,##0;\-"/>
    <numFmt numFmtId="170" formatCode="0.00\x;\-0.00\x;\-"/>
  </numFmts>
  <fonts count="13">
    <font>
      <sz val="11"/>
      <color theme="1"/>
      <name val="Calibri"/>
      <family val="2"/>
      <charset val="1"/>
    </font>
    <font>
      <sz val="10"/>
      <name val="Arial"/>
      <family val="0"/>
    </font>
    <font>
      <sz val="10"/>
      <name val="Arial"/>
      <family val="0"/>
    </font>
    <font>
      <sz val="10"/>
      <name val="Arial"/>
      <family val="0"/>
    </font>
    <font>
      <b val="true"/>
      <sz val="18"/>
      <color rgb="FF3F5E4A"/>
      <name val="Arial"/>
      <family val="0"/>
      <charset val="1"/>
    </font>
    <font>
      <sz val="11"/>
      <color rgb="FF6B6B6B"/>
      <name val="Arial"/>
      <family val="0"/>
      <charset val="1"/>
    </font>
    <font>
      <i val="true"/>
      <sz val="9"/>
      <color rgb="FF6B6B6B"/>
      <name val="Arial"/>
      <family val="0"/>
      <charset val="1"/>
    </font>
    <font>
      <b val="true"/>
      <sz val="10"/>
      <color rgb="FFFFFFFF"/>
      <name val="Arial"/>
      <family val="0"/>
      <charset val="1"/>
    </font>
    <font>
      <sz val="10"/>
      <name val="Arial"/>
      <family val="0"/>
      <charset val="1"/>
    </font>
    <font>
      <sz val="10"/>
      <color rgb="FF0000FF"/>
      <name val="Arial"/>
      <family val="0"/>
      <charset val="1"/>
    </font>
    <font>
      <b val="true"/>
      <sz val="10"/>
      <name val="Arial"/>
      <family val="0"/>
      <charset val="1"/>
    </font>
    <font>
      <b val="true"/>
      <sz val="14"/>
      <color rgb="FF3F5E4A"/>
      <name val="Arial"/>
      <family val="0"/>
      <charset val="1"/>
    </font>
    <font>
      <b val="true"/>
      <sz val="11"/>
      <color rgb="FF3F5E4A"/>
      <name val="Arial"/>
      <family val="0"/>
      <charset val="1"/>
    </font>
  </fonts>
  <fills count="5">
    <fill>
      <patternFill patternType="none"/>
    </fill>
    <fill>
      <patternFill patternType="gray125"/>
    </fill>
    <fill>
      <patternFill patternType="solid">
        <fgColor rgb="FF3F5E4A"/>
        <bgColor rgb="FF6B6B6B"/>
      </patternFill>
    </fill>
    <fill>
      <patternFill patternType="solid">
        <fgColor rgb="FFF7F5EE"/>
        <bgColor rgb="FFFFFFFF"/>
      </patternFill>
    </fill>
    <fill>
      <patternFill patternType="solid">
        <fgColor rgb="FFD9A93F"/>
        <bgColor rgb="FFFFCC00"/>
      </patternFill>
    </fill>
  </fills>
  <borders count="2">
    <border diagonalUp="false" diagonalDown="false">
      <left/>
      <right/>
      <top/>
      <bottom/>
      <diagonal/>
    </border>
    <border diagonalUp="false" diagonalDown="false">
      <left/>
      <right/>
      <top style="thin">
        <color rgb="FFA6A6A6"/>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1">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7" fillId="2" borderId="0" xfId="0" applyFont="true" applyBorder="false" applyAlignment="false" applyProtection="false">
      <alignment horizontal="general" vertical="bottom" textRotation="0" wrapText="false" indent="0" shrinkToFit="false"/>
      <protection locked="true" hidden="false"/>
    </xf>
    <xf numFmtId="164" fontId="8" fillId="0" borderId="0" xfId="0" applyFont="true" applyBorder="false" applyAlignment="true" applyProtection="false">
      <alignment horizontal="general" vertical="top" textRotation="0" wrapText="true" indent="0" shrinkToFit="false"/>
      <protection locked="true" hidden="false"/>
    </xf>
    <xf numFmtId="164" fontId="9" fillId="3" borderId="0" xfId="0" applyFont="true" applyBorder="false" applyAlignment="true" applyProtection="false">
      <alignment horizontal="general" vertical="top" textRotation="0" wrapText="true" indent="0" shrinkToFit="false"/>
      <protection locked="true" hidden="false"/>
    </xf>
    <xf numFmtId="164" fontId="10" fillId="4" borderId="0" xfId="0" applyFont="true" applyBorder="false" applyAlignment="true" applyProtection="false">
      <alignment horizontal="general" vertical="top" textRotation="0" wrapText="true" indent="0" shrinkToFit="false"/>
      <protection locked="true" hidden="false"/>
    </xf>
    <xf numFmtId="164" fontId="10" fillId="0" borderId="0" xfId="0" applyFont="true" applyBorder="false" applyAlignment="true" applyProtection="false">
      <alignment horizontal="general" vertical="top" textRotation="0" wrapText="tru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4" fontId="9" fillId="3" borderId="0" xfId="0" applyFont="true" applyBorder="false" applyAlignment="false" applyProtection="false">
      <alignment horizontal="general" vertical="bottom" textRotation="0" wrapText="false" indent="0" shrinkToFit="false"/>
      <protection locked="true" hidden="false"/>
    </xf>
    <xf numFmtId="164" fontId="9" fillId="3" borderId="0" xfId="0" applyFont="true" applyBorder="false" applyAlignment="true" applyProtection="false">
      <alignment horizontal="left" vertical="bottom" textRotation="0" wrapText="false" indent="0" shrinkToFit="false"/>
      <protection locked="true" hidden="false"/>
    </xf>
    <xf numFmtId="165" fontId="9" fillId="3" borderId="0" xfId="0" applyFont="true" applyBorder="false" applyAlignment="true" applyProtection="false">
      <alignment horizontal="left" vertical="bottom" textRotation="0" wrapText="false" indent="0" shrinkToFit="false"/>
      <protection locked="true" hidden="false"/>
    </xf>
    <xf numFmtId="164" fontId="7" fillId="2" borderId="0" xfId="0" applyFont="true" applyBorder="false" applyAlignment="true" applyProtection="false">
      <alignment horizontal="left" vertical="center" textRotation="0" wrapText="false" indent="0" shrinkToFit="false"/>
      <protection locked="true" hidden="false"/>
    </xf>
    <xf numFmtId="164" fontId="7" fillId="2" borderId="0" xfId="0" applyFont="true" applyBorder="false" applyAlignment="true" applyProtection="false">
      <alignment horizontal="center" vertical="center" textRotation="0" wrapText="true" indent="0" shrinkToFit="false"/>
      <protection locked="true" hidden="false"/>
    </xf>
    <xf numFmtId="164" fontId="12" fillId="0" borderId="0" xfId="0" applyFont="true" applyBorder="false" applyAlignment="false" applyProtection="false">
      <alignment horizontal="general" vertical="bottom" textRotation="0" wrapText="false" indent="0" shrinkToFit="false"/>
      <protection locked="true" hidden="false"/>
    </xf>
    <xf numFmtId="164" fontId="8" fillId="0" borderId="0" xfId="0" applyFont="true" applyBorder="false" applyAlignment="true" applyProtection="false">
      <alignment horizontal="general" vertical="top" textRotation="0" wrapText="false" indent="1" shrinkToFit="false"/>
      <protection locked="true" hidden="false"/>
    </xf>
    <xf numFmtId="165" fontId="9" fillId="3" borderId="0" xfId="0" applyFont="true" applyBorder="false" applyAlignment="false" applyProtection="false">
      <alignment horizontal="general" vertical="bottom" textRotation="0" wrapText="false" indent="0" shrinkToFit="false"/>
      <protection locked="true" hidden="false"/>
    </xf>
    <xf numFmtId="166" fontId="9" fillId="3" borderId="0" xfId="0" applyFont="true" applyBorder="false" applyAlignment="false" applyProtection="false">
      <alignment horizontal="general" vertical="bottom" textRotation="0" wrapText="false" indent="0" shrinkToFit="false"/>
      <protection locked="true" hidden="false"/>
    </xf>
    <xf numFmtId="167" fontId="8" fillId="0" borderId="0" xfId="0" applyFont="true" applyBorder="false" applyAlignment="false" applyProtection="false">
      <alignment horizontal="general" vertical="bottom" textRotation="0" wrapText="false" indent="0" shrinkToFit="false"/>
      <protection locked="true" hidden="false"/>
    </xf>
    <xf numFmtId="164" fontId="10" fillId="4" borderId="1" xfId="0" applyFont="true" applyBorder="true" applyAlignment="false" applyProtection="false">
      <alignment horizontal="general" vertical="bottom" textRotation="0" wrapText="false" indent="0" shrinkToFit="false"/>
      <protection locked="true" hidden="false"/>
    </xf>
    <xf numFmtId="167" fontId="10" fillId="4" borderId="1" xfId="0" applyFont="true" applyBorder="true" applyAlignment="false" applyProtection="false">
      <alignment horizontal="general" vertical="bottom" textRotation="0" wrapText="false" indent="0" shrinkToFit="false"/>
      <protection locked="true" hidden="false"/>
    </xf>
    <xf numFmtId="167" fontId="9" fillId="3" borderId="0" xfId="0" applyFont="true" applyBorder="false" applyAlignment="false" applyProtection="false">
      <alignment horizontal="general" vertical="bottom" textRotation="0" wrapText="false" indent="0" shrinkToFit="false"/>
      <protection locked="true" hidden="false"/>
    </xf>
    <xf numFmtId="167" fontId="10" fillId="0" borderId="0" xfId="0" applyFont="true" applyBorder="false" applyAlignment="false" applyProtection="false">
      <alignment horizontal="general" vertical="bottom" textRotation="0" wrapText="false" indent="0" shrinkToFit="false"/>
      <protection locked="true" hidden="false"/>
    </xf>
    <xf numFmtId="168" fontId="9" fillId="3" borderId="0" xfId="0" applyFont="true" applyBorder="false" applyAlignment="false" applyProtection="false">
      <alignment horizontal="general" vertical="bottom" textRotation="0" wrapText="false" indent="0" shrinkToFit="false"/>
      <protection locked="true" hidden="false"/>
    </xf>
    <xf numFmtId="164" fontId="6" fillId="4" borderId="1" xfId="0" applyFont="true" applyBorder="true" applyAlignment="false" applyProtection="false">
      <alignment horizontal="general" vertical="bottom" textRotation="0" wrapText="false" indent="0" shrinkToFit="false"/>
      <protection locked="true" hidden="false"/>
    </xf>
    <xf numFmtId="169" fontId="10" fillId="4" borderId="1" xfId="0" applyFont="true" applyBorder="true" applyAlignment="false" applyProtection="false">
      <alignment horizontal="general" vertical="bottom" textRotation="0" wrapText="false" indent="0" shrinkToFit="false"/>
      <protection locked="true" hidden="false"/>
    </xf>
    <xf numFmtId="170" fontId="10" fillId="0" borderId="0" xfId="0" applyFont="true" applyBorder="false" applyAlignment="false" applyProtection="false">
      <alignment horizontal="general" vertical="bottom" textRotation="0" wrapText="false" indent="0" shrinkToFit="false"/>
      <protection locked="true" hidden="false"/>
    </xf>
    <xf numFmtId="166" fontId="8"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7F5EE"/>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D9A93F"/>
      <rgbColor rgb="FFFF6600"/>
      <rgbColor rgb="FF6B6B6B"/>
      <rgbColor rgb="FFA6A6A6"/>
      <rgbColor rgb="FF003366"/>
      <rgbColor rgb="FF339966"/>
      <rgbColor rgb="FF003300"/>
      <rgbColor rgb="FF333300"/>
      <rgbColor rgb="FF993300"/>
      <rgbColor rgb="FF993366"/>
      <rgbColor rgb="FF333399"/>
      <rgbColor rgb="FF3F5E4A"/>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0</xdr:colOff>
      <xdr:row>1</xdr:row>
      <xdr:rowOff>0</xdr:rowOff>
    </xdr:from>
    <xdr:to>
      <xdr:col>1</xdr:col>
      <xdr:colOff>2514240</xdr:colOff>
      <xdr:row>1</xdr:row>
      <xdr:rowOff>676080</xdr:rowOff>
    </xdr:to>
    <xdr:pic>
      <xdr:nvPicPr>
        <xdr:cNvPr id="0" name="Image 1" descr="Picture"/>
        <xdr:cNvPicPr/>
      </xdr:nvPicPr>
      <xdr:blipFill>
        <a:blip r:embed="rId1"/>
        <a:stretch/>
      </xdr:blipFill>
      <xdr:spPr>
        <a:xfrm>
          <a:off x="211320" y="190440"/>
          <a:ext cx="2514240" cy="676080"/>
        </a:xfrm>
        <a:prstGeom prst="rect">
          <a:avLst/>
        </a:prstGeom>
        <a:ln w="0">
          <a:noFill/>
        </a:ln>
      </xdr:spPr>
    </xdr:pic>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2:B45"/>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110"/>
  </cols>
  <sheetData>
    <row r="2" customFormat="false" ht="59.25" hidden="false" customHeight="true" outlineLevel="0" collapsed="false"/>
    <row r="4" customFormat="false" ht="22.05" hidden="false" customHeight="false" outlineLevel="0" collapsed="false">
      <c r="B4" s="1" t="s">
        <v>0</v>
      </c>
    </row>
    <row r="5" customFormat="false" ht="15" hidden="false" customHeight="false" outlineLevel="0" collapsed="false">
      <c r="B5" s="2" t="s">
        <v>1</v>
      </c>
    </row>
    <row r="6" customFormat="false" ht="15" hidden="false" customHeight="false" outlineLevel="0" collapsed="false">
      <c r="B6" s="3" t="s">
        <v>2</v>
      </c>
    </row>
    <row r="8" customFormat="false" ht="18" hidden="false" customHeight="true" outlineLevel="0" collapsed="false">
      <c r="B8" s="4" t="s">
        <v>3</v>
      </c>
    </row>
    <row r="9" customFormat="false" ht="55.5" hidden="false" customHeight="true" outlineLevel="0" collapsed="false">
      <c r="B9" s="5" t="s">
        <v>4</v>
      </c>
    </row>
    <row r="11" customFormat="false" ht="18" hidden="false" customHeight="true" outlineLevel="0" collapsed="false">
      <c r="B11" s="4" t="s">
        <v>5</v>
      </c>
    </row>
    <row r="12" customFormat="false" ht="27.75" hidden="false" customHeight="true" outlineLevel="0" collapsed="false">
      <c r="B12" s="5" t="s">
        <v>6</v>
      </c>
    </row>
    <row r="13" customFormat="false" ht="27.75" hidden="false" customHeight="true" outlineLevel="0" collapsed="false">
      <c r="B13" s="5" t="s">
        <v>7</v>
      </c>
    </row>
    <row r="14" customFormat="false" ht="27.75" hidden="false" customHeight="true" outlineLevel="0" collapsed="false">
      <c r="B14" s="5" t="s">
        <v>8</v>
      </c>
    </row>
    <row r="15" customFormat="false" ht="27.75" hidden="false" customHeight="true" outlineLevel="0" collapsed="false">
      <c r="B15" s="5" t="s">
        <v>9</v>
      </c>
    </row>
    <row r="16" customFormat="false" ht="27.75" hidden="false" customHeight="true" outlineLevel="0" collapsed="false">
      <c r="B16" s="5" t="s">
        <v>10</v>
      </c>
    </row>
    <row r="18" customFormat="false" ht="18" hidden="false" customHeight="true" outlineLevel="0" collapsed="false">
      <c r="B18" s="4" t="s">
        <v>11</v>
      </c>
    </row>
    <row r="19" customFormat="false" ht="42" hidden="false" customHeight="true" outlineLevel="0" collapsed="false">
      <c r="B19" s="5" t="s">
        <v>12</v>
      </c>
    </row>
    <row r="20" customFormat="false" ht="27.75" hidden="false" customHeight="true" outlineLevel="0" collapsed="false">
      <c r="B20" s="5" t="s">
        <v>13</v>
      </c>
    </row>
    <row r="21" customFormat="false" ht="27.75" hidden="false" customHeight="true" outlineLevel="0" collapsed="false">
      <c r="B21" s="5" t="s">
        <v>14</v>
      </c>
    </row>
    <row r="22" customFormat="false" ht="42" hidden="false" customHeight="true" outlineLevel="0" collapsed="false">
      <c r="B22" s="5" t="s">
        <v>15</v>
      </c>
    </row>
    <row r="23" customFormat="false" ht="27.75" hidden="false" customHeight="true" outlineLevel="0" collapsed="false">
      <c r="B23" s="5" t="s">
        <v>16</v>
      </c>
    </row>
    <row r="25" customFormat="false" ht="18" hidden="false" customHeight="true" outlineLevel="0" collapsed="false">
      <c r="B25" s="4" t="s">
        <v>17</v>
      </c>
    </row>
    <row r="26" customFormat="false" ht="13.5" hidden="false" customHeight="true" outlineLevel="0" collapsed="false">
      <c r="B26" s="5" t="s">
        <v>18</v>
      </c>
    </row>
    <row r="27" customFormat="false" ht="27.75" hidden="false" customHeight="true" outlineLevel="0" collapsed="false">
      <c r="B27" s="5" t="s">
        <v>19</v>
      </c>
    </row>
    <row r="28" customFormat="false" ht="13.5" hidden="false" customHeight="true" outlineLevel="0" collapsed="false">
      <c r="B28" s="5" t="s">
        <v>20</v>
      </c>
    </row>
    <row r="29" customFormat="false" ht="27.75" hidden="false" customHeight="true" outlineLevel="0" collapsed="false">
      <c r="B29" s="5" t="s">
        <v>21</v>
      </c>
    </row>
    <row r="30" customFormat="false" ht="27.75" hidden="false" customHeight="true" outlineLevel="0" collapsed="false">
      <c r="B30" s="5" t="s">
        <v>22</v>
      </c>
    </row>
    <row r="32" customFormat="false" ht="18" hidden="false" customHeight="true" outlineLevel="0" collapsed="false">
      <c r="B32" s="4" t="s">
        <v>23</v>
      </c>
    </row>
    <row r="33" customFormat="false" ht="13.5" hidden="false" customHeight="true" outlineLevel="0" collapsed="false">
      <c r="B33" s="6" t="s">
        <v>24</v>
      </c>
    </row>
    <row r="34" customFormat="false" ht="13.5" hidden="false" customHeight="true" outlineLevel="0" collapsed="false">
      <c r="B34" s="5" t="s">
        <v>25</v>
      </c>
    </row>
    <row r="35" customFormat="false" ht="13.5" hidden="false" customHeight="true" outlineLevel="0" collapsed="false">
      <c r="B35" s="7" t="s">
        <v>26</v>
      </c>
    </row>
    <row r="36" customFormat="false" ht="13.5" hidden="false" customHeight="true" outlineLevel="0" collapsed="false">
      <c r="B36" s="5" t="s">
        <v>27</v>
      </c>
    </row>
    <row r="38" customFormat="false" ht="18" hidden="false" customHeight="true" outlineLevel="0" collapsed="false">
      <c r="B38" s="4" t="s">
        <v>28</v>
      </c>
    </row>
    <row r="39" customFormat="false" ht="13.5" hidden="false" customHeight="true" outlineLevel="0" collapsed="false">
      <c r="B39" s="5" t="s">
        <v>2</v>
      </c>
    </row>
    <row r="41" customFormat="false" ht="18" hidden="false" customHeight="true" outlineLevel="0" collapsed="false">
      <c r="B41" s="4" t="s">
        <v>29</v>
      </c>
    </row>
    <row r="42" customFormat="false" ht="27.75" hidden="false" customHeight="true" outlineLevel="0" collapsed="false">
      <c r="B42" s="8" t="s">
        <v>30</v>
      </c>
    </row>
    <row r="44" customFormat="false" ht="18" hidden="false" customHeight="true" outlineLevel="0" collapsed="false">
      <c r="B44" s="4" t="s">
        <v>31</v>
      </c>
    </row>
    <row r="45" customFormat="false" ht="27.75" hidden="false" customHeight="true" outlineLevel="0" collapsed="false">
      <c r="B45" s="9" t="s">
        <v>32</v>
      </c>
    </row>
  </sheetData>
  <printOptions headings="false" gridLines="false" gridLinesSet="true" horizontalCentered="true" verticalCentered="false"/>
  <pageMargins left="0.5" right="0.5" top="0.75" bottom="0.75" header="0.5" footer="0.5"/>
  <pageSetup paperSize="9" scale="100" fitToWidth="1" fitToHeight="0" pageOrder="downThenOver" orientation="portrait" blackAndWhite="false" draft="false" cellComments="none" horizontalDpi="300" verticalDpi="300" copies="1"/>
  <headerFooter differentFirst="false" differentOddEven="false">
    <oddHeader>&amp;C&amp;"Arial,Bold"&amp;9 Farm CFO by Clunes Rural</oddHeader>
    <oddFooter>&amp;L&amp;8 &amp;A&amp;R&amp;8 Page &amp;P of &amp;N</odd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G8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8" topLeftCell="A9"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46"/>
    <col collapsed="false" customWidth="true" hidden="false" outlineLevel="0" max="2" min="2" style="0" width="14"/>
    <col collapsed="false" customWidth="true" hidden="false" outlineLevel="0" max="3" min="3" style="0" width="12"/>
    <col collapsed="false" customWidth="true" hidden="false" outlineLevel="0" max="4" min="4" style="0" width="14"/>
    <col collapsed="false" customWidth="true" hidden="false" outlineLevel="0" max="5" min="5" style="0" width="17"/>
    <col collapsed="false" customWidth="true" hidden="false" outlineLevel="0" max="6" min="6" style="0" width="20"/>
    <col collapsed="false" customWidth="true" hidden="false" outlineLevel="0" max="7" min="7" style="0" width="46"/>
  </cols>
  <sheetData>
    <row r="1" customFormat="false" ht="17.35" hidden="false" customHeight="false" outlineLevel="0" collapsed="false">
      <c r="A1" s="10" t="s">
        <v>33</v>
      </c>
    </row>
    <row r="2" customFormat="false" ht="15" hidden="false" customHeight="false" outlineLevel="0" collapsed="false">
      <c r="A2" s="3" t="s">
        <v>34</v>
      </c>
    </row>
    <row r="3" customFormat="false" ht="15" hidden="false" customHeight="false" outlineLevel="0" collapsed="false">
      <c r="A3" s="3" t="s">
        <v>35</v>
      </c>
    </row>
    <row r="5" customFormat="false" ht="15" hidden="false" customHeight="false" outlineLevel="0" collapsed="false">
      <c r="A5" s="11" t="s">
        <v>36</v>
      </c>
      <c r="B5" s="12" t="s">
        <v>37</v>
      </c>
    </row>
    <row r="6" customFormat="false" ht="15" hidden="false" customHeight="false" outlineLevel="0" collapsed="false">
      <c r="A6" s="11" t="s">
        <v>38</v>
      </c>
      <c r="B6" s="13" t="s">
        <v>39</v>
      </c>
      <c r="C6" s="3" t="s">
        <v>40</v>
      </c>
    </row>
    <row r="7" customFormat="false" ht="15" hidden="false" customHeight="false" outlineLevel="0" collapsed="false">
      <c r="A7" s="11" t="s">
        <v>41</v>
      </c>
      <c r="B7" s="14" t="n">
        <v>1850</v>
      </c>
    </row>
    <row r="9" customFormat="false" ht="19.5" hidden="false" customHeight="true" outlineLevel="0" collapsed="false">
      <c r="A9" s="15" t="s">
        <v>42</v>
      </c>
      <c r="B9" s="16" t="s">
        <v>43</v>
      </c>
      <c r="C9" s="16" t="s">
        <v>44</v>
      </c>
      <c r="D9" s="16" t="s">
        <v>45</v>
      </c>
      <c r="E9" s="16" t="s">
        <v>46</v>
      </c>
      <c r="F9" s="16"/>
      <c r="G9" s="16" t="s">
        <v>17</v>
      </c>
    </row>
    <row r="10" customFormat="false" ht="15" hidden="false" customHeight="false" outlineLevel="0" collapsed="false">
      <c r="A10" s="17" t="s">
        <v>47</v>
      </c>
    </row>
    <row r="11" customFormat="false" ht="15" hidden="false" customHeight="false" outlineLevel="0" collapsed="false">
      <c r="A11" s="18" t="s">
        <v>48</v>
      </c>
      <c r="B11" s="19" t="n">
        <v>160</v>
      </c>
      <c r="C11" s="12" t="s">
        <v>49</v>
      </c>
      <c r="D11" s="20" t="n">
        <v>1450</v>
      </c>
      <c r="E11" s="21" t="n">
        <f aca="false">N(B11)*N(D11)</f>
        <v>232000</v>
      </c>
      <c r="G11" s="3" t="s">
        <v>50</v>
      </c>
    </row>
    <row r="12" customFormat="false" ht="15" hidden="false" customHeight="false" outlineLevel="0" collapsed="false">
      <c r="A12" s="18" t="s">
        <v>51</v>
      </c>
      <c r="B12" s="19" t="n">
        <v>70</v>
      </c>
      <c r="C12" s="12" t="s">
        <v>49</v>
      </c>
      <c r="D12" s="20" t="n">
        <v>1250</v>
      </c>
      <c r="E12" s="21" t="n">
        <f aca="false">N(B12)*N(D12)</f>
        <v>87500</v>
      </c>
    </row>
    <row r="13" customFormat="false" ht="15" hidden="false" customHeight="false" outlineLevel="0" collapsed="false">
      <c r="A13" s="18" t="s">
        <v>52</v>
      </c>
      <c r="B13" s="19" t="n">
        <v>40</v>
      </c>
      <c r="C13" s="12" t="s">
        <v>49</v>
      </c>
      <c r="D13" s="20" t="n">
        <v>1500</v>
      </c>
      <c r="E13" s="21" t="n">
        <f aca="false">N(B13)*N(D13)</f>
        <v>60000</v>
      </c>
    </row>
    <row r="14" customFormat="false" ht="15" hidden="false" customHeight="false" outlineLevel="0" collapsed="false">
      <c r="A14" s="17" t="s">
        <v>53</v>
      </c>
    </row>
    <row r="15" customFormat="false" ht="15" hidden="false" customHeight="false" outlineLevel="0" collapsed="false">
      <c r="A15" s="18" t="s">
        <v>54</v>
      </c>
      <c r="B15" s="19" t="n">
        <v>26000</v>
      </c>
      <c r="C15" s="12" t="s">
        <v>55</v>
      </c>
      <c r="D15" s="20" t="n">
        <v>9.5</v>
      </c>
      <c r="E15" s="21" t="n">
        <f aca="false">N(B15)*N(D15)</f>
        <v>247000</v>
      </c>
      <c r="G15" s="3" t="s">
        <v>56</v>
      </c>
    </row>
    <row r="16" customFormat="false" ht="15" hidden="false" customHeight="false" outlineLevel="0" collapsed="false">
      <c r="A16" s="18" t="s">
        <v>57</v>
      </c>
      <c r="B16" s="19" t="n">
        <v>1700</v>
      </c>
      <c r="C16" s="12" t="s">
        <v>49</v>
      </c>
      <c r="D16" s="20" t="n">
        <v>160</v>
      </c>
      <c r="E16" s="21" t="n">
        <f aca="false">N(B16)*N(D16)</f>
        <v>272000</v>
      </c>
    </row>
    <row r="17" customFormat="false" ht="15" hidden="false" customHeight="false" outlineLevel="0" collapsed="false">
      <c r="A17" s="18" t="s">
        <v>58</v>
      </c>
      <c r="B17" s="19" t="n">
        <v>450</v>
      </c>
      <c r="C17" s="12" t="s">
        <v>49</v>
      </c>
      <c r="D17" s="20" t="n">
        <v>120</v>
      </c>
      <c r="E17" s="21" t="n">
        <f aca="false">N(B17)*N(D17)</f>
        <v>54000</v>
      </c>
    </row>
    <row r="18" customFormat="false" ht="15" hidden="false" customHeight="false" outlineLevel="0" collapsed="false">
      <c r="A18" s="17" t="s">
        <v>59</v>
      </c>
    </row>
    <row r="19" customFormat="false" ht="15" hidden="false" customHeight="false" outlineLevel="0" collapsed="false">
      <c r="A19" s="18" t="s">
        <v>60</v>
      </c>
      <c r="B19" s="19" t="n">
        <v>600</v>
      </c>
      <c r="C19" s="12" t="s">
        <v>61</v>
      </c>
      <c r="D19" s="20" t="n">
        <v>340</v>
      </c>
      <c r="E19" s="21" t="n">
        <f aca="false">N(B19)*N(D19)</f>
        <v>204000</v>
      </c>
      <c r="G19" s="3" t="s">
        <v>62</v>
      </c>
    </row>
    <row r="20" customFormat="false" ht="15" hidden="false" customHeight="false" outlineLevel="0" collapsed="false">
      <c r="A20" s="18" t="s">
        <v>63</v>
      </c>
      <c r="B20" s="19" t="n">
        <v>400</v>
      </c>
      <c r="C20" s="12" t="s">
        <v>61</v>
      </c>
      <c r="D20" s="20" t="n">
        <v>300</v>
      </c>
      <c r="E20" s="21" t="n">
        <f aca="false">N(B20)*N(D20)</f>
        <v>120000</v>
      </c>
    </row>
    <row r="21" customFormat="false" ht="15" hidden="false" customHeight="false" outlineLevel="0" collapsed="false">
      <c r="A21" s="17" t="s">
        <v>64</v>
      </c>
    </row>
    <row r="22" customFormat="false" ht="15" hidden="false" customHeight="false" outlineLevel="0" collapsed="false">
      <c r="A22" s="18" t="s">
        <v>65</v>
      </c>
      <c r="B22" s="19" t="n">
        <v>1</v>
      </c>
      <c r="C22" s="12" t="s">
        <v>66</v>
      </c>
      <c r="D22" s="20" t="n">
        <v>6000</v>
      </c>
      <c r="E22" s="21" t="n">
        <f aca="false">N(B22)*N(D22)</f>
        <v>6000</v>
      </c>
    </row>
    <row r="23" customFormat="false" ht="15" hidden="false" customHeight="false" outlineLevel="0" collapsed="false">
      <c r="A23" s="18" t="s">
        <v>67</v>
      </c>
      <c r="B23" s="19" t="n">
        <v>1</v>
      </c>
      <c r="C23" s="12" t="s">
        <v>66</v>
      </c>
      <c r="D23" s="20" t="n">
        <v>5500</v>
      </c>
      <c r="E23" s="21" t="n">
        <f aca="false">N(B23)*N(D23)</f>
        <v>5500</v>
      </c>
    </row>
    <row r="24" customFormat="false" ht="15" hidden="false" customHeight="false" outlineLevel="0" collapsed="false">
      <c r="A24" s="18" t="s">
        <v>68</v>
      </c>
      <c r="B24" s="19"/>
      <c r="C24" s="12"/>
      <c r="D24" s="20"/>
      <c r="E24" s="21" t="n">
        <f aca="false">N(B24)*N(D24)</f>
        <v>0</v>
      </c>
    </row>
    <row r="25" customFormat="false" ht="15" hidden="false" customHeight="false" outlineLevel="0" collapsed="false">
      <c r="A25" s="22" t="s">
        <v>69</v>
      </c>
      <c r="B25" s="22"/>
      <c r="C25" s="22"/>
      <c r="D25" s="22"/>
      <c r="E25" s="23" t="n">
        <f aca="false">E11+E12+E13+E15+E16+E17+E19+E20+E22+E23+E24</f>
        <v>1288000</v>
      </c>
      <c r="F25" s="22"/>
      <c r="G25" s="22"/>
    </row>
    <row r="27" customFormat="false" ht="19.5" hidden="false" customHeight="true" outlineLevel="0" collapsed="false">
      <c r="A27" s="15" t="s">
        <v>70</v>
      </c>
      <c r="B27" s="16"/>
      <c r="C27" s="16"/>
      <c r="D27" s="16"/>
      <c r="E27" s="16" t="s">
        <v>46</v>
      </c>
      <c r="F27" s="16"/>
      <c r="G27" s="16" t="s">
        <v>17</v>
      </c>
    </row>
    <row r="28" customFormat="false" ht="15" hidden="false" customHeight="false" outlineLevel="0" collapsed="false">
      <c r="A28" s="18" t="s">
        <v>71</v>
      </c>
      <c r="E28" s="24" t="n">
        <v>70000</v>
      </c>
    </row>
    <row r="29" customFormat="false" ht="15" hidden="false" customHeight="false" outlineLevel="0" collapsed="false">
      <c r="A29" s="18" t="s">
        <v>72</v>
      </c>
      <c r="E29" s="24" t="n">
        <v>45000</v>
      </c>
    </row>
    <row r="30" customFormat="false" ht="15" hidden="false" customHeight="false" outlineLevel="0" collapsed="false">
      <c r="A30" s="18" t="s">
        <v>73</v>
      </c>
      <c r="E30" s="24" t="n">
        <v>42000</v>
      </c>
    </row>
    <row r="31" customFormat="false" ht="15" hidden="false" customHeight="false" outlineLevel="0" collapsed="false">
      <c r="A31" s="18" t="s">
        <v>74</v>
      </c>
      <c r="E31" s="24" t="n">
        <v>95000</v>
      </c>
    </row>
    <row r="32" customFormat="false" ht="15" hidden="false" customHeight="false" outlineLevel="0" collapsed="false">
      <c r="A32" s="18" t="s">
        <v>75</v>
      </c>
      <c r="E32" s="24" t="n">
        <v>85000</v>
      </c>
    </row>
    <row r="33" customFormat="false" ht="15" hidden="false" customHeight="false" outlineLevel="0" collapsed="false">
      <c r="A33" s="18" t="s">
        <v>76</v>
      </c>
      <c r="E33" s="24" t="n">
        <v>60000</v>
      </c>
    </row>
    <row r="34" customFormat="false" ht="15" hidden="false" customHeight="false" outlineLevel="0" collapsed="false">
      <c r="A34" s="18" t="s">
        <v>77</v>
      </c>
      <c r="E34" s="24" t="n">
        <v>55000</v>
      </c>
    </row>
    <row r="35" customFormat="false" ht="15" hidden="false" customHeight="false" outlineLevel="0" collapsed="false">
      <c r="A35" s="18" t="s">
        <v>78</v>
      </c>
      <c r="E35" s="24" t="n">
        <v>30000</v>
      </c>
    </row>
    <row r="36" customFormat="false" ht="15" hidden="false" customHeight="false" outlineLevel="0" collapsed="false">
      <c r="A36" s="18" t="s">
        <v>79</v>
      </c>
      <c r="E36" s="24" t="n">
        <v>60000</v>
      </c>
    </row>
    <row r="37" customFormat="false" ht="15" hidden="false" customHeight="false" outlineLevel="0" collapsed="false">
      <c r="A37" s="18" t="s">
        <v>80</v>
      </c>
      <c r="E37" s="24" t="n">
        <v>58000</v>
      </c>
    </row>
    <row r="38" customFormat="false" ht="15" hidden="false" customHeight="false" outlineLevel="0" collapsed="false">
      <c r="A38" s="22" t="s">
        <v>81</v>
      </c>
      <c r="B38" s="22"/>
      <c r="C38" s="22"/>
      <c r="D38" s="22"/>
      <c r="E38" s="23" t="n">
        <f aca="false">SUM(E28:E37)</f>
        <v>600000</v>
      </c>
      <c r="F38" s="22"/>
      <c r="G38" s="22"/>
    </row>
    <row r="39" customFormat="false" ht="15" hidden="false" customHeight="false" outlineLevel="0" collapsed="false">
      <c r="A39" s="11" t="s">
        <v>82</v>
      </c>
      <c r="E39" s="25" t="n">
        <f aca="false">E25-E38</f>
        <v>688000</v>
      </c>
    </row>
    <row r="41" customFormat="false" ht="19.5" hidden="false" customHeight="true" outlineLevel="0" collapsed="false">
      <c r="A41" s="15" t="s">
        <v>83</v>
      </c>
      <c r="B41" s="16"/>
      <c r="C41" s="16"/>
      <c r="D41" s="16"/>
      <c r="E41" s="16" t="s">
        <v>46</v>
      </c>
      <c r="F41" s="16"/>
      <c r="G41" s="16" t="s">
        <v>17</v>
      </c>
    </row>
    <row r="42" customFormat="false" ht="15" hidden="false" customHeight="false" outlineLevel="0" collapsed="false">
      <c r="A42" s="18" t="s">
        <v>84</v>
      </c>
      <c r="E42" s="24" t="n">
        <v>120000</v>
      </c>
      <c r="G42" s="3" t="s">
        <v>85</v>
      </c>
    </row>
    <row r="43" customFormat="false" ht="15" hidden="false" customHeight="false" outlineLevel="0" collapsed="false">
      <c r="A43" s="18" t="s">
        <v>86</v>
      </c>
      <c r="E43" s="24" t="n">
        <v>22000</v>
      </c>
    </row>
    <row r="44" customFormat="false" ht="15" hidden="false" customHeight="false" outlineLevel="0" collapsed="false">
      <c r="A44" s="18" t="s">
        <v>87</v>
      </c>
      <c r="E44" s="24" t="n">
        <v>30000</v>
      </c>
    </row>
    <row r="45" customFormat="false" ht="15" hidden="false" customHeight="false" outlineLevel="0" collapsed="false">
      <c r="A45" s="18" t="s">
        <v>88</v>
      </c>
      <c r="E45" s="24" t="n">
        <v>9000</v>
      </c>
    </row>
    <row r="46" customFormat="false" ht="15" hidden="false" customHeight="false" outlineLevel="0" collapsed="false">
      <c r="A46" s="18" t="s">
        <v>89</v>
      </c>
      <c r="E46" s="24" t="n">
        <v>14000</v>
      </c>
    </row>
    <row r="47" customFormat="false" ht="15" hidden="false" customHeight="false" outlineLevel="0" collapsed="false">
      <c r="A47" s="18" t="s">
        <v>90</v>
      </c>
      <c r="E47" s="24" t="n">
        <v>3000</v>
      </c>
    </row>
    <row r="48" customFormat="false" ht="15" hidden="false" customHeight="false" outlineLevel="0" collapsed="false">
      <c r="A48" s="18" t="s">
        <v>91</v>
      </c>
      <c r="E48" s="24" t="n">
        <v>6000</v>
      </c>
    </row>
    <row r="49" customFormat="false" ht="15" hidden="false" customHeight="false" outlineLevel="0" collapsed="false">
      <c r="A49" s="18" t="s">
        <v>92</v>
      </c>
      <c r="E49" s="24" t="n">
        <v>26000</v>
      </c>
    </row>
    <row r="50" customFormat="false" ht="15" hidden="false" customHeight="false" outlineLevel="0" collapsed="false">
      <c r="A50" s="22" t="s">
        <v>93</v>
      </c>
      <c r="B50" s="22"/>
      <c r="C50" s="22"/>
      <c r="D50" s="22"/>
      <c r="E50" s="23" t="n">
        <f aca="false">SUM(E42:E49)</f>
        <v>230000</v>
      </c>
      <c r="F50" s="22"/>
      <c r="G50" s="22"/>
    </row>
    <row r="51" customFormat="false" ht="15" hidden="false" customHeight="false" outlineLevel="0" collapsed="false">
      <c r="A51" s="11" t="s">
        <v>94</v>
      </c>
      <c r="E51" s="25" t="n">
        <f aca="false">E39-E50</f>
        <v>458000</v>
      </c>
    </row>
    <row r="53" customFormat="false" ht="19.5" hidden="false" customHeight="true" outlineLevel="0" collapsed="false">
      <c r="A53" s="15" t="s">
        <v>95</v>
      </c>
      <c r="B53" s="16"/>
      <c r="C53" s="16"/>
      <c r="D53" s="16"/>
      <c r="E53" s="16" t="s">
        <v>46</v>
      </c>
      <c r="F53" s="16"/>
      <c r="G53" s="16" t="s">
        <v>17</v>
      </c>
    </row>
    <row r="54" customFormat="false" ht="15" hidden="false" customHeight="false" outlineLevel="0" collapsed="false">
      <c r="A54" s="18" t="s">
        <v>96</v>
      </c>
      <c r="E54" s="24" t="n">
        <v>90000</v>
      </c>
      <c r="G54" s="3" t="s">
        <v>97</v>
      </c>
    </row>
    <row r="55" customFormat="false" ht="15" hidden="false" customHeight="false" outlineLevel="0" collapsed="false">
      <c r="A55" s="18" t="s">
        <v>98</v>
      </c>
      <c r="E55" s="24" t="n">
        <v>30000</v>
      </c>
      <c r="G55" s="3" t="s">
        <v>99</v>
      </c>
    </row>
    <row r="56" customFormat="false" ht="15" hidden="false" customHeight="false" outlineLevel="0" collapsed="false">
      <c r="A56" s="22" t="s">
        <v>100</v>
      </c>
      <c r="B56" s="22"/>
      <c r="C56" s="22"/>
      <c r="D56" s="22"/>
      <c r="E56" s="23" t="n">
        <f aca="false">SUM(E54:E55)</f>
        <v>120000</v>
      </c>
      <c r="F56" s="22"/>
      <c r="G56" s="22"/>
    </row>
    <row r="57" customFormat="false" ht="15" hidden="false" customHeight="false" outlineLevel="0" collapsed="false">
      <c r="A57" s="11" t="s">
        <v>101</v>
      </c>
      <c r="E57" s="25" t="n">
        <f aca="false">E51-E56</f>
        <v>338000</v>
      </c>
    </row>
    <row r="59" customFormat="false" ht="19.5" hidden="false" customHeight="true" outlineLevel="0" collapsed="false">
      <c r="A59" s="15" t="s">
        <v>102</v>
      </c>
      <c r="B59" s="16" t="s">
        <v>103</v>
      </c>
      <c r="C59" s="16" t="s">
        <v>104</v>
      </c>
      <c r="D59" s="16" t="s">
        <v>105</v>
      </c>
      <c r="E59" s="16" t="s">
        <v>106</v>
      </c>
      <c r="F59" s="16"/>
      <c r="G59" s="16" t="s">
        <v>17</v>
      </c>
    </row>
    <row r="60" customFormat="false" ht="15" hidden="false" customHeight="false" outlineLevel="0" collapsed="false">
      <c r="A60" s="18" t="s">
        <v>107</v>
      </c>
      <c r="B60" s="24" t="n">
        <v>900000</v>
      </c>
      <c r="C60" s="26" t="n">
        <v>0.07</v>
      </c>
      <c r="D60" s="21" t="n">
        <f aca="false">N(B60)*N(C60)</f>
        <v>63000</v>
      </c>
      <c r="E60" s="24" t="n">
        <v>95000</v>
      </c>
      <c r="G60" s="3" t="s">
        <v>108</v>
      </c>
    </row>
    <row r="61" customFormat="false" ht="15" hidden="false" customHeight="false" outlineLevel="0" collapsed="false">
      <c r="A61" s="18" t="s">
        <v>109</v>
      </c>
      <c r="B61" s="24" t="n">
        <v>80000</v>
      </c>
      <c r="C61" s="26" t="n">
        <v>0.079</v>
      </c>
      <c r="D61" s="21" t="n">
        <f aca="false">N(B61)*N(C61)</f>
        <v>6320</v>
      </c>
      <c r="E61" s="24" t="n">
        <v>21600</v>
      </c>
    </row>
    <row r="62" customFormat="false" ht="15" hidden="false" customHeight="false" outlineLevel="0" collapsed="false">
      <c r="A62" s="18" t="s">
        <v>110</v>
      </c>
      <c r="B62" s="24"/>
      <c r="C62" s="26"/>
      <c r="D62" s="21" t="n">
        <f aca="false">N(B62)*N(C62)</f>
        <v>0</v>
      </c>
      <c r="E62" s="24"/>
    </row>
    <row r="63" customFormat="false" ht="15" hidden="false" customHeight="false" outlineLevel="0" collapsed="false">
      <c r="A63" s="22" t="s">
        <v>111</v>
      </c>
      <c r="B63" s="23" t="n">
        <f aca="false">SUM(B60:B62)</f>
        <v>980000</v>
      </c>
      <c r="C63" s="22"/>
      <c r="D63" s="23" t="n">
        <f aca="false">SUM(D60:D62)</f>
        <v>69320</v>
      </c>
      <c r="E63" s="23" t="n">
        <f aca="false">SUM(E60:E62)</f>
        <v>116600</v>
      </c>
      <c r="F63" s="22"/>
      <c r="G63" s="27" t="s">
        <v>112</v>
      </c>
    </row>
    <row r="65" customFormat="false" ht="19.5" hidden="false" customHeight="true" outlineLevel="0" collapsed="false">
      <c r="A65" s="15" t="s">
        <v>113</v>
      </c>
      <c r="B65" s="16" t="s">
        <v>114</v>
      </c>
      <c r="C65" s="16" t="s">
        <v>104</v>
      </c>
      <c r="D65" s="16" t="s">
        <v>115</v>
      </c>
      <c r="E65" s="16" t="s">
        <v>106</v>
      </c>
      <c r="F65" s="16" t="s">
        <v>116</v>
      </c>
      <c r="G65" s="16" t="s">
        <v>17</v>
      </c>
    </row>
    <row r="66" customFormat="false" ht="15" hidden="false" customHeight="false" outlineLevel="0" collapsed="false">
      <c r="A66" s="18" t="s">
        <v>117</v>
      </c>
      <c r="B66" s="24" t="n">
        <v>600000</v>
      </c>
      <c r="C66" s="26" t="n">
        <v>0.055</v>
      </c>
      <c r="D66" s="19" t="n">
        <v>20</v>
      </c>
      <c r="E66" s="21" t="n">
        <f aca="false">IF(N(B66)=0,0,IF(F66="Interest only",B66*N(C66),IF(N(D66)=0,0,PMT(N(C66),D66,-B66))))</f>
        <v>50207.5980209599</v>
      </c>
      <c r="F66" s="12" t="s">
        <v>108</v>
      </c>
      <c r="G66" s="3" t="s">
        <v>118</v>
      </c>
    </row>
    <row r="67" customFormat="false" ht="15" hidden="false" customHeight="false" outlineLevel="0" collapsed="false">
      <c r="A67" s="18" t="s">
        <v>119</v>
      </c>
      <c r="B67" s="24"/>
      <c r="C67" s="26"/>
      <c r="D67" s="19"/>
      <c r="E67" s="21" t="n">
        <f aca="false">IF(N(B67)=0,0,IF(F67="Interest only",B67*N(C67),IF(N(D67)=0,0,PMT(N(C67),D67,-B67))))</f>
        <v>0</v>
      </c>
      <c r="F67" s="12" t="s">
        <v>108</v>
      </c>
    </row>
    <row r="68" customFormat="false" ht="15" hidden="false" customHeight="false" outlineLevel="0" collapsed="false">
      <c r="A68" s="22" t="s">
        <v>120</v>
      </c>
      <c r="B68" s="23" t="n">
        <f aca="false">SUM(B66:B67)</f>
        <v>600000</v>
      </c>
      <c r="C68" s="22"/>
      <c r="D68" s="22"/>
      <c r="E68" s="23" t="n">
        <f aca="false">SUM(E66:E67)</f>
        <v>50207.5980209599</v>
      </c>
      <c r="F68" s="22"/>
      <c r="G68" s="22"/>
    </row>
    <row r="70" customFormat="false" ht="19.5" hidden="false" customHeight="true" outlineLevel="0" collapsed="false">
      <c r="A70" s="15" t="s">
        <v>121</v>
      </c>
      <c r="B70" s="16"/>
      <c r="C70" s="16"/>
      <c r="D70" s="16"/>
      <c r="E70" s="16" t="s">
        <v>46</v>
      </c>
      <c r="F70" s="16"/>
      <c r="G70" s="16" t="s">
        <v>17</v>
      </c>
    </row>
    <row r="71" customFormat="false" ht="15" hidden="false" customHeight="false" outlineLevel="0" collapsed="false">
      <c r="A71" s="18" t="s">
        <v>69</v>
      </c>
      <c r="E71" s="21" t="n">
        <f aca="false">E25</f>
        <v>1288000</v>
      </c>
    </row>
    <row r="72" customFormat="false" ht="15" hidden="false" customHeight="false" outlineLevel="0" collapsed="false">
      <c r="A72" s="18" t="s">
        <v>122</v>
      </c>
      <c r="E72" s="21" t="n">
        <f aca="false">E38</f>
        <v>600000</v>
      </c>
    </row>
    <row r="73" customFormat="false" ht="15" hidden="false" customHeight="false" outlineLevel="0" collapsed="false">
      <c r="A73" s="18" t="s">
        <v>123</v>
      </c>
      <c r="E73" s="21" t="n">
        <f aca="false">E50</f>
        <v>230000</v>
      </c>
    </row>
    <row r="74" customFormat="false" ht="15" hidden="false" customHeight="false" outlineLevel="0" collapsed="false">
      <c r="A74" s="18" t="s">
        <v>124</v>
      </c>
      <c r="E74" s="21" t="n">
        <f aca="false">E56</f>
        <v>120000</v>
      </c>
    </row>
    <row r="75" customFormat="false" ht="15" hidden="false" customHeight="false" outlineLevel="0" collapsed="false">
      <c r="A75" s="11" t="s">
        <v>101</v>
      </c>
      <c r="E75" s="25" t="n">
        <f aca="false">E57</f>
        <v>338000</v>
      </c>
    </row>
    <row r="76" customFormat="false" ht="15" hidden="false" customHeight="false" outlineLevel="0" collapsed="false">
      <c r="A76" s="18" t="s">
        <v>125</v>
      </c>
      <c r="E76" s="21" t="n">
        <f aca="false">E63</f>
        <v>116600</v>
      </c>
    </row>
    <row r="77" customFormat="false" ht="15" hidden="false" customHeight="false" outlineLevel="0" collapsed="false">
      <c r="A77" s="18" t="s">
        <v>126</v>
      </c>
      <c r="E77" s="21" t="n">
        <f aca="false">E68</f>
        <v>50207.5980209599</v>
      </c>
    </row>
    <row r="78" customFormat="false" ht="15" hidden="false" customHeight="false" outlineLevel="0" collapsed="false">
      <c r="A78" s="22" t="s">
        <v>127</v>
      </c>
      <c r="B78" s="22"/>
      <c r="C78" s="22"/>
      <c r="D78" s="22"/>
      <c r="E78" s="28" t="n">
        <f aca="false">E57-E63-E68</f>
        <v>171192.40197904</v>
      </c>
      <c r="F78" s="22"/>
      <c r="G78" s="22" t="s">
        <v>128</v>
      </c>
    </row>
    <row r="79" customFormat="false" ht="15" hidden="false" customHeight="false" outlineLevel="0" collapsed="false">
      <c r="A79" s="11" t="s">
        <v>129</v>
      </c>
      <c r="E79" s="29" t="n">
        <f aca="false">IF(E63+E68=0,0,E57/(E63+E68))</f>
        <v>2.02628659611494</v>
      </c>
      <c r="G79" s="3" t="s">
        <v>130</v>
      </c>
    </row>
    <row r="80" customFormat="false" ht="15" hidden="false" customHeight="false" outlineLevel="0" collapsed="false">
      <c r="A80" s="18" t="s">
        <v>131</v>
      </c>
      <c r="E80" s="21" t="n">
        <f aca="false">B63+B68</f>
        <v>1580000</v>
      </c>
    </row>
    <row r="81" customFormat="false" ht="15" hidden="false" customHeight="false" outlineLevel="0" collapsed="false">
      <c r="A81" s="18" t="s">
        <v>132</v>
      </c>
      <c r="E81" s="30" t="n">
        <f aca="false">IF(N($B$7)=0,0,E78/$B$7)</f>
        <v>92.5364335021838</v>
      </c>
    </row>
  </sheetData>
  <dataValidations count="1">
    <dataValidation allowBlank="true" error="Choose a value from the list." errorStyle="stop" errorTitle="Invalid entry" operator="between" showDropDown="false" showErrorMessage="false" showInputMessage="false" sqref="F66:F67" type="list">
      <formula1>"Principal and interest,Interest only"</formula1>
      <formula2>0</formula2>
    </dataValidation>
  </dataValidations>
  <printOptions headings="false" gridLines="false" gridLinesSet="true" horizontalCentered="true" verticalCentered="false"/>
  <pageMargins left="0.5" right="0.5" top="0.75" bottom="0.75" header="0.5" footer="0.5"/>
  <pageSetup paperSize="9" scale="100" fitToWidth="1" fitToHeight="0" pageOrder="downThenOver" orientation="landscape" blackAndWhite="false" draft="false" cellComments="none" horizontalDpi="300" verticalDpi="300" copies="1"/>
  <headerFooter differentFirst="false" differentOddEven="false">
    <oddHeader>&amp;C&amp;"Arial,Bold"&amp;9 Farm CFO by Clunes Rural</oddHeader>
    <oddFooter>&amp;L&amp;8 &amp;A&amp;R&amp;8 Page &amp;P of &amp;N</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2026-10-26T07:21:26Z</dcterms:created>
  <dc:creator>openpyxl</dc:creator>
  <dc:description/>
  <dc:language>en-US</dc:language>
  <cp:lastModifiedBy/>
  <dcterms:modified xsi:type="dcterms:W3CDTF">2026-10-26T07:21:26Z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